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0" yWindow="255" windowWidth="15315" windowHeight="8895" tabRatio="803" activeTab="1"/>
  </bookViews>
  <sheets>
    <sheet name="Instructions" sheetId="30" r:id="rId1"/>
    <sheet name="Pupil List" sheetId="36" r:id="rId2"/>
    <sheet name="Print Template" sheetId="37" r:id="rId3"/>
    <sheet name="School List" sheetId="35" r:id="rId4"/>
    <sheet name="Barcodes" sheetId="38" state="hidden" r:id="rId5"/>
  </sheets>
  <functionGroups builtInGroupCount="17"/>
  <definedNames>
    <definedName name="Code">'Pupil List'!$F$7</definedName>
    <definedName name="_xlnm.Print_Area" localSheetId="2">'Print Template'!$A$1:$A$15</definedName>
    <definedName name="_xlnm.Print_Area" localSheetId="1">'Pupil List'!$B$6:$F$109</definedName>
    <definedName name="School">'Pupil List'!$D$7</definedName>
  </definedNames>
  <calcPr calcId="145621"/>
</workbook>
</file>

<file path=xl/calcChain.xml><?xml version="1.0" encoding="utf-8"?>
<calcChain xmlns="http://schemas.openxmlformats.org/spreadsheetml/2006/main">
  <c r="D11" i="36" l="1"/>
  <c r="D14" i="36"/>
  <c r="D15" i="36"/>
  <c r="D13" i="36" l="1"/>
  <c r="D12" i="36"/>
  <c r="F7" i="36"/>
  <c r="D6" i="38" l="1"/>
  <c r="D9" i="38" s="1"/>
  <c r="D99" i="38" s="1"/>
  <c r="B6" i="38"/>
  <c r="B9" i="38" s="1"/>
  <c r="B99" i="38" s="1"/>
  <c r="E133" i="38"/>
  <c r="E132" i="38"/>
  <c r="E131" i="38"/>
  <c r="E130" i="38"/>
  <c r="E129" i="38"/>
  <c r="E128" i="38"/>
  <c r="E127" i="38"/>
  <c r="E126" i="38"/>
  <c r="E125" i="38"/>
  <c r="E124" i="38"/>
  <c r="E123" i="38"/>
  <c r="E122" i="38"/>
  <c r="E121" i="38"/>
  <c r="D26" i="38"/>
  <c r="D57" i="38"/>
  <c r="D68" i="38"/>
  <c r="D79" i="38"/>
  <c r="D90" i="38"/>
  <c r="D101" i="38"/>
  <c r="E32" i="38"/>
  <c r="E31" i="38"/>
  <c r="E30" i="38"/>
  <c r="E29" i="38"/>
  <c r="E28" i="38"/>
  <c r="E27" i="38"/>
  <c r="E26" i="38"/>
  <c r="E25" i="38"/>
  <c r="E24" i="38"/>
  <c r="E23" i="38"/>
  <c r="E22" i="38"/>
  <c r="B26" i="38"/>
  <c r="B57" i="38"/>
  <c r="B68" i="38"/>
  <c r="B79" i="38"/>
  <c r="B90" i="38"/>
  <c r="B101" i="38"/>
  <c r="C133" i="38"/>
  <c r="C132" i="38"/>
  <c r="C131" i="38"/>
  <c r="C130" i="38"/>
  <c r="C129" i="38"/>
  <c r="C128" i="38"/>
  <c r="C127" i="38"/>
  <c r="C126" i="38"/>
  <c r="C125" i="38"/>
  <c r="C124" i="38"/>
  <c r="C123" i="38"/>
  <c r="C122" i="38"/>
  <c r="C121" i="38"/>
  <c r="C32" i="38"/>
  <c r="C31" i="38"/>
  <c r="C30" i="38"/>
  <c r="C29" i="38"/>
  <c r="C28" i="38"/>
  <c r="C27" i="38"/>
  <c r="C26" i="38"/>
  <c r="C25" i="38"/>
  <c r="C24" i="38"/>
  <c r="C23" i="38"/>
  <c r="C22" i="38"/>
  <c r="D108" i="36"/>
  <c r="D109"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48" i="36"/>
  <c r="D49" i="36"/>
  <c r="D50" i="36"/>
  <c r="D51" i="36"/>
  <c r="D52" i="36"/>
  <c r="D53" i="36"/>
  <c r="D54" i="36"/>
  <c r="D55" i="36"/>
  <c r="D56" i="36"/>
  <c r="D57" i="36"/>
  <c r="D58" i="36"/>
  <c r="D59" i="36"/>
  <c r="D60" i="36"/>
  <c r="D61" i="36"/>
  <c r="D62" i="36"/>
  <c r="D63" i="36"/>
  <c r="D64" i="36"/>
  <c r="D65" i="36"/>
  <c r="D66" i="36"/>
  <c r="D67" i="36"/>
  <c r="D68" i="36"/>
  <c r="D69" i="36"/>
  <c r="D70" i="36"/>
  <c r="D71" i="36"/>
  <c r="D72" i="36"/>
  <c r="D73" i="36"/>
  <c r="D74" i="36"/>
  <c r="D75" i="36"/>
  <c r="D76" i="36"/>
  <c r="D77" i="36"/>
  <c r="D78" i="36"/>
  <c r="D79" i="36"/>
  <c r="D80" i="36"/>
  <c r="D81" i="36"/>
  <c r="D82" i="36"/>
  <c r="D83" i="36"/>
  <c r="D84" i="36"/>
  <c r="D85" i="36"/>
  <c r="D86" i="36"/>
  <c r="D87" i="36"/>
  <c r="D88" i="36"/>
  <c r="D89" i="36"/>
  <c r="D90" i="36"/>
  <c r="D91" i="36"/>
  <c r="D92" i="36"/>
  <c r="D93" i="36"/>
  <c r="D94" i="36"/>
  <c r="D95" i="36"/>
  <c r="D96" i="36"/>
  <c r="D97" i="36"/>
  <c r="D98" i="36"/>
  <c r="D99" i="36"/>
  <c r="D100" i="36"/>
  <c r="D101" i="36"/>
  <c r="D102" i="36"/>
  <c r="D103" i="36"/>
  <c r="D104" i="36"/>
  <c r="D105" i="36"/>
  <c r="D106" i="36"/>
  <c r="D107" i="36"/>
  <c r="B33" i="36"/>
  <c r="B29" i="36"/>
  <c r="B38" i="36"/>
  <c r="B82" i="36"/>
  <c r="B35" i="36"/>
  <c r="B72" i="36"/>
  <c r="B19" i="36"/>
  <c r="B14" i="36"/>
  <c r="B100" i="38" l="1"/>
  <c r="B102" i="38"/>
  <c r="B103" i="38" s="1"/>
  <c r="B77" i="38"/>
  <c r="B33" i="38"/>
  <c r="B66" i="38"/>
  <c r="B44" i="38"/>
  <c r="B88" i="38"/>
  <c r="B55" i="38"/>
  <c r="B83" i="36"/>
  <c r="B32" i="36"/>
  <c r="B73" i="36"/>
  <c r="B21" i="36"/>
  <c r="B102" i="36"/>
  <c r="B45" i="36"/>
  <c r="B13" i="36"/>
  <c r="B15" i="36"/>
  <c r="B44" i="36"/>
  <c r="B67" i="36"/>
  <c r="B31" i="36"/>
  <c r="B70" i="36"/>
  <c r="B92" i="36"/>
  <c r="B105" i="36"/>
  <c r="B61" i="36"/>
  <c r="B28" i="36"/>
  <c r="B99" i="36"/>
  <c r="B63" i="36"/>
  <c r="B54" i="36"/>
  <c r="B84" i="36"/>
  <c r="B93" i="36"/>
  <c r="B16" i="36"/>
  <c r="B80" i="36"/>
  <c r="B95" i="36"/>
  <c r="B51" i="36"/>
  <c r="B86" i="36"/>
  <c r="B50" i="36"/>
  <c r="B60" i="36"/>
  <c r="B77" i="36"/>
  <c r="B41" i="36"/>
  <c r="D102" i="38"/>
  <c r="D103" i="38" s="1"/>
  <c r="D100" i="38"/>
  <c r="D55" i="38"/>
  <c r="D66" i="38"/>
  <c r="D33" i="38"/>
  <c r="D88" i="38"/>
  <c r="D77" i="38"/>
  <c r="D44" i="38"/>
  <c r="B11" i="36"/>
  <c r="B12" i="36"/>
  <c r="B104" i="36"/>
  <c r="B36" i="36"/>
  <c r="B79" i="36"/>
  <c r="B47" i="36"/>
  <c r="B98" i="36"/>
  <c r="B66" i="36"/>
  <c r="B34" i="36"/>
  <c r="B56" i="36"/>
  <c r="B89" i="36"/>
  <c r="B57" i="36"/>
  <c r="B108" i="36"/>
  <c r="B25" i="36"/>
  <c r="B24" i="36"/>
  <c r="B27" i="36"/>
  <c r="B26" i="36"/>
  <c r="B96" i="36"/>
  <c r="B64" i="36"/>
  <c r="B107" i="36"/>
  <c r="B91" i="36"/>
  <c r="B75" i="36"/>
  <c r="B59" i="36"/>
  <c r="B43" i="36"/>
  <c r="B109" i="36"/>
  <c r="B94" i="36"/>
  <c r="B78" i="36"/>
  <c r="B62" i="36"/>
  <c r="B46" i="36"/>
  <c r="B30" i="36"/>
  <c r="B76" i="36"/>
  <c r="B48" i="36"/>
  <c r="B101" i="36"/>
  <c r="B85" i="36"/>
  <c r="B69" i="36"/>
  <c r="B53" i="36"/>
  <c r="B37" i="36"/>
  <c r="B22" i="36"/>
  <c r="B17" i="36"/>
  <c r="B20" i="36"/>
  <c r="B23" i="36"/>
  <c r="B18" i="36"/>
  <c r="B88" i="36"/>
  <c r="B52" i="36"/>
  <c r="B103" i="36"/>
  <c r="B87" i="36"/>
  <c r="B71" i="36"/>
  <c r="B55" i="36"/>
  <c r="B39" i="36"/>
  <c r="B106" i="36"/>
  <c r="B90" i="36"/>
  <c r="B74" i="36"/>
  <c r="B58" i="36"/>
  <c r="B42" i="36"/>
  <c r="B100" i="36"/>
  <c r="B68" i="36"/>
  <c r="B40" i="36"/>
  <c r="B97" i="36"/>
  <c r="B81" i="36"/>
  <c r="B65" i="36"/>
  <c r="B49" i="36"/>
  <c r="B58" i="38" l="1"/>
  <c r="B59" i="38" s="1"/>
  <c r="B56" i="38"/>
  <c r="B34" i="38"/>
  <c r="B36" i="38"/>
  <c r="B37" i="38" s="1"/>
  <c r="B89" i="38"/>
  <c r="B91" i="38"/>
  <c r="B92" i="38" s="1"/>
  <c r="B78" i="38"/>
  <c r="B80" i="38"/>
  <c r="B81" i="38" s="1"/>
  <c r="B47" i="38"/>
  <c r="B48" i="38" s="1"/>
  <c r="B45" i="38"/>
  <c r="B69" i="38"/>
  <c r="B70" i="38" s="1"/>
  <c r="B67" i="38"/>
  <c r="C106" i="38"/>
  <c r="C102" i="38"/>
  <c r="C109" i="38"/>
  <c r="C105" i="38"/>
  <c r="C101" i="38"/>
  <c r="C107" i="38"/>
  <c r="C103" i="38"/>
  <c r="C99" i="38"/>
  <c r="C108" i="38"/>
  <c r="C104" i="38"/>
  <c r="C100" i="38"/>
  <c r="D78" i="38"/>
  <c r="D80" i="38"/>
  <c r="D81" i="38" s="1"/>
  <c r="D58" i="38"/>
  <c r="D59" i="38" s="1"/>
  <c r="D56" i="38"/>
  <c r="K77" i="38"/>
  <c r="D89" i="38"/>
  <c r="D91" i="38"/>
  <c r="D92" i="38" s="1"/>
  <c r="E107" i="38"/>
  <c r="E103" i="38"/>
  <c r="E100" i="38"/>
  <c r="E109" i="38"/>
  <c r="E105" i="38"/>
  <c r="E102" i="38"/>
  <c r="E108" i="38"/>
  <c r="E104" i="38"/>
  <c r="E101" i="38"/>
  <c r="E106" i="38"/>
  <c r="E99" i="38"/>
  <c r="D36" i="38"/>
  <c r="D37" i="38" s="1"/>
  <c r="D34" i="38"/>
  <c r="D45" i="38"/>
  <c r="D47" i="38"/>
  <c r="D48" i="38" s="1"/>
  <c r="D69" i="38"/>
  <c r="D70" i="38" s="1"/>
  <c r="G66" i="38"/>
  <c r="D67" i="38"/>
  <c r="D111" i="38" l="1"/>
  <c r="D112" i="38" s="1"/>
  <c r="D113" i="38" s="1"/>
  <c r="E110" i="38" s="1"/>
  <c r="C76" i="38"/>
  <c r="C72" i="38"/>
  <c r="C68" i="38"/>
  <c r="C75" i="38"/>
  <c r="C71" i="38"/>
  <c r="C67" i="38"/>
  <c r="C73" i="38"/>
  <c r="C69" i="38"/>
  <c r="C74" i="38"/>
  <c r="C70" i="38"/>
  <c r="C66" i="38"/>
  <c r="B111" i="38"/>
  <c r="B112" i="38" s="1"/>
  <c r="B113" i="38" s="1"/>
  <c r="C84" i="38"/>
  <c r="C80" i="38"/>
  <c r="C87" i="38"/>
  <c r="C83" i="38"/>
  <c r="C79" i="38"/>
  <c r="C85" i="38"/>
  <c r="C81" i="38"/>
  <c r="C77" i="38"/>
  <c r="C86" i="38"/>
  <c r="C82" i="38"/>
  <c r="C78" i="38"/>
  <c r="C40" i="38"/>
  <c r="C36" i="38"/>
  <c r="C43" i="38"/>
  <c r="C39" i="38"/>
  <c r="C35" i="38"/>
  <c r="C42" i="38"/>
  <c r="C38" i="38"/>
  <c r="C34" i="38"/>
  <c r="C41" i="38"/>
  <c r="C37" i="38"/>
  <c r="C33" i="38"/>
  <c r="C52" i="38"/>
  <c r="C48" i="38"/>
  <c r="C44" i="38"/>
  <c r="C51" i="38"/>
  <c r="C47" i="38"/>
  <c r="C53" i="38"/>
  <c r="C49" i="38"/>
  <c r="C54" i="38"/>
  <c r="C50" i="38"/>
  <c r="C46" i="38"/>
  <c r="C45" i="38"/>
  <c r="C64" i="38"/>
  <c r="C60" i="38"/>
  <c r="C56" i="38"/>
  <c r="C63" i="38"/>
  <c r="C59" i="38"/>
  <c r="C55" i="38"/>
  <c r="C65" i="38"/>
  <c r="C61" i="38"/>
  <c r="C57" i="38"/>
  <c r="C62" i="38"/>
  <c r="C58" i="38"/>
  <c r="C95" i="38"/>
  <c r="C91" i="38"/>
  <c r="C98" i="38"/>
  <c r="C94" i="38"/>
  <c r="C90" i="38"/>
  <c r="C96" i="38"/>
  <c r="C92" i="38"/>
  <c r="C88" i="38"/>
  <c r="C97" i="38"/>
  <c r="C93" i="38"/>
  <c r="C89" i="38"/>
  <c r="E97" i="38"/>
  <c r="E93" i="38"/>
  <c r="E89" i="38"/>
  <c r="E95" i="38"/>
  <c r="E91" i="38"/>
  <c r="E98" i="38"/>
  <c r="E94" i="38"/>
  <c r="E90" i="38"/>
  <c r="E96" i="38"/>
  <c r="E92" i="38"/>
  <c r="E88" i="38"/>
  <c r="E72" i="38"/>
  <c r="E75" i="38"/>
  <c r="E71" i="38"/>
  <c r="E67" i="38"/>
  <c r="E73" i="38"/>
  <c r="E69" i="38"/>
  <c r="E76" i="38"/>
  <c r="E68" i="38"/>
  <c r="E74" i="38"/>
  <c r="E70" i="38"/>
  <c r="E66" i="38"/>
  <c r="E49" i="38"/>
  <c r="E51" i="38"/>
  <c r="E47" i="38"/>
  <c r="E54" i="38"/>
  <c r="E50" i="38"/>
  <c r="E46" i="38"/>
  <c r="E53" i="38"/>
  <c r="E45" i="38"/>
  <c r="E52" i="38"/>
  <c r="E48" i="38"/>
  <c r="E44" i="38"/>
  <c r="E42" i="38"/>
  <c r="E34" i="38"/>
  <c r="E40" i="38"/>
  <c r="E36" i="38"/>
  <c r="E43" i="38"/>
  <c r="E39" i="38"/>
  <c r="E35" i="38"/>
  <c r="E38" i="38"/>
  <c r="E37" i="38"/>
  <c r="E33" i="38"/>
  <c r="E41" i="38"/>
  <c r="E60" i="38"/>
  <c r="E56" i="38"/>
  <c r="E62" i="38"/>
  <c r="E58" i="38"/>
  <c r="E65" i="38"/>
  <c r="E61" i="38"/>
  <c r="E57" i="38"/>
  <c r="E64" i="38"/>
  <c r="E63" i="38"/>
  <c r="E59" i="38"/>
  <c r="E55" i="38"/>
  <c r="E86" i="38"/>
  <c r="E82" i="38"/>
  <c r="E78" i="38"/>
  <c r="E84" i="38"/>
  <c r="E80" i="38"/>
  <c r="E87" i="38"/>
  <c r="E83" i="38"/>
  <c r="E79" i="38"/>
  <c r="E85" i="38"/>
  <c r="E81" i="38"/>
  <c r="E77" i="38"/>
  <c r="E114" i="38" l="1"/>
  <c r="E112" i="38"/>
  <c r="E117" i="38"/>
  <c r="E115" i="38"/>
  <c r="E120" i="38"/>
  <c r="E111" i="38"/>
  <c r="E116" i="38"/>
  <c r="E118" i="38"/>
  <c r="E113" i="38"/>
  <c r="E119" i="38"/>
  <c r="C117" i="38"/>
  <c r="C113" i="38"/>
  <c r="C120" i="38"/>
  <c r="C116" i="38"/>
  <c r="C112" i="38"/>
  <c r="C118" i="38"/>
  <c r="C114" i="38"/>
  <c r="C110" i="38"/>
  <c r="C119" i="38"/>
  <c r="C115" i="38"/>
  <c r="C111" i="38"/>
</calcChain>
</file>

<file path=xl/sharedStrings.xml><?xml version="1.0" encoding="utf-8"?>
<sst xmlns="http://schemas.openxmlformats.org/spreadsheetml/2006/main" count="523" uniqueCount="338">
  <si>
    <t>UAK</t>
  </si>
  <si>
    <t>Home Schooled</t>
  </si>
  <si>
    <t>INSTRUCTIONS</t>
  </si>
  <si>
    <t>Pupil Name</t>
  </si>
  <si>
    <t>School</t>
  </si>
  <si>
    <t>Year</t>
  </si>
  <si>
    <t>Gender</t>
  </si>
  <si>
    <t>Bingley Grammar</t>
  </si>
  <si>
    <t>7</t>
  </si>
  <si>
    <t>8</t>
  </si>
  <si>
    <t>9</t>
  </si>
  <si>
    <t>Bradford GS</t>
  </si>
  <si>
    <t>Ermysted's GS</t>
  </si>
  <si>
    <t>Holy Family</t>
  </si>
  <si>
    <t>Ilkley GS</t>
  </si>
  <si>
    <t>Oakbank</t>
  </si>
  <si>
    <t>Parkside</t>
  </si>
  <si>
    <t>Skipton Girls HS</t>
  </si>
  <si>
    <t>South Craven</t>
  </si>
  <si>
    <t>East Morton</t>
  </si>
  <si>
    <t>5</t>
  </si>
  <si>
    <t>6</t>
  </si>
  <si>
    <t>4</t>
  </si>
  <si>
    <t>3</t>
  </si>
  <si>
    <t>Eastwood</t>
  </si>
  <si>
    <t>Haworth</t>
  </si>
  <si>
    <t>Harden</t>
  </si>
  <si>
    <t>Holycroft</t>
  </si>
  <si>
    <t>Ingrow</t>
  </si>
  <si>
    <t>Merlin Top</t>
  </si>
  <si>
    <t>Nessfield</t>
  </si>
  <si>
    <t>Oakworth</t>
  </si>
  <si>
    <t>2</t>
  </si>
  <si>
    <t>Oxenhope</t>
  </si>
  <si>
    <t>St Annes</t>
  </si>
  <si>
    <t>St Josephs</t>
  </si>
  <si>
    <t>St Stephen</t>
  </si>
  <si>
    <t>Stanbury</t>
  </si>
  <si>
    <t>Steeton</t>
  </si>
  <si>
    <t>Wilsden</t>
  </si>
  <si>
    <t>Eastburn</t>
  </si>
  <si>
    <t>Thornton GS</t>
  </si>
  <si>
    <t xml:space="preserve"> </t>
  </si>
  <si>
    <t>Thackley</t>
  </si>
  <si>
    <t>BGS</t>
  </si>
  <si>
    <t>E</t>
  </si>
  <si>
    <t>HF</t>
  </si>
  <si>
    <t>Start Number</t>
  </si>
  <si>
    <t>End Number</t>
  </si>
  <si>
    <t>School code</t>
  </si>
  <si>
    <t>Stan</t>
  </si>
  <si>
    <t>School Name</t>
  </si>
  <si>
    <t>Date Updated</t>
  </si>
  <si>
    <t>Code</t>
  </si>
  <si>
    <t>IGS</t>
  </si>
  <si>
    <t>P</t>
  </si>
  <si>
    <t>SGH</t>
  </si>
  <si>
    <t>Grange</t>
  </si>
  <si>
    <t>G</t>
  </si>
  <si>
    <t>UW</t>
  </si>
  <si>
    <t>Baildon CE</t>
  </si>
  <si>
    <t>BCE</t>
  </si>
  <si>
    <t>Bradley Both</t>
  </si>
  <si>
    <t>BR</t>
  </si>
  <si>
    <t>Cononley</t>
  </si>
  <si>
    <t>EM</t>
  </si>
  <si>
    <t>MT</t>
  </si>
  <si>
    <t>HS</t>
  </si>
  <si>
    <t>Skipton Academy</t>
  </si>
  <si>
    <t>Immanuel College</t>
  </si>
  <si>
    <t>StA</t>
  </si>
  <si>
    <t>StJ</t>
  </si>
  <si>
    <t>StS</t>
  </si>
  <si>
    <t>Ste</t>
  </si>
  <si>
    <t>Oak</t>
  </si>
  <si>
    <t>Th</t>
  </si>
  <si>
    <t>Con</t>
  </si>
  <si>
    <t>Ea</t>
  </si>
  <si>
    <t>Eb</t>
  </si>
  <si>
    <t>Har</t>
  </si>
  <si>
    <t>Hol</t>
  </si>
  <si>
    <t>Ne</t>
  </si>
  <si>
    <t>Ox</t>
  </si>
  <si>
    <t>Thack</t>
  </si>
  <si>
    <t>Wi</t>
  </si>
  <si>
    <t>SkA</t>
  </si>
  <si>
    <t>Im</t>
  </si>
  <si>
    <t>In</t>
  </si>
  <si>
    <t>Bi</t>
  </si>
  <si>
    <t>Not Listed</t>
  </si>
  <si>
    <t>School Contact</t>
  </si>
  <si>
    <t xml:space="preserve">Number </t>
  </si>
  <si>
    <t>Runners Number</t>
  </si>
  <si>
    <t>2. Select the sheet, "Pupil List"</t>
  </si>
  <si>
    <t>3. Select your school name in the box D7, this will automatically select your school code and prepare your numbers.</t>
  </si>
  <si>
    <t>4. Each school may use numbers from 01 to 99</t>
  </si>
  <si>
    <t>2. Remove any students who have left (ie last years year 6 or 13), or who are no longer running</t>
  </si>
  <si>
    <t xml:space="preserve">5. Start to enter your students     </t>
  </si>
  <si>
    <t>This will format the numbers to make recording at the finish line easier, and also discretely print the runners name in the bottom right corner.</t>
  </si>
  <si>
    <t>space</t>
  </si>
  <si>
    <t>0032 or 0212 / 252</t>
  </si>
  <si>
    <t>Space or Ô / ü</t>
  </si>
  <si>
    <t> !</t>
  </si>
  <si>
    <t>"</t>
  </si>
  <si>
    <t>#</t>
  </si>
  <si>
    <t>$</t>
  </si>
  <si>
    <t> %</t>
  </si>
  <si>
    <t>&amp;</t>
  </si>
  <si>
    <t>'</t>
  </si>
  <si>
    <t>(</t>
  </si>
  <si>
    <t>)</t>
  </si>
  <si>
    <t>*</t>
  </si>
  <si>
    <t>+</t>
  </si>
  <si>
    <t>,</t>
  </si>
  <si>
    <t>-</t>
  </si>
  <si>
    <t>.</t>
  </si>
  <si>
    <t>/</t>
  </si>
  <si>
    <t> :</t>
  </si>
  <si>
    <t> ;</t>
  </si>
  <si>
    <t>&lt;</t>
  </si>
  <si>
    <t>=</t>
  </si>
  <si>
    <t>&gt;</t>
  </si>
  <si>
    <t> ?</t>
  </si>
  <si>
    <t>@</t>
  </si>
  <si>
    <t>A</t>
  </si>
  <si>
    <t>B</t>
  </si>
  <si>
    <t>C</t>
  </si>
  <si>
    <t>D</t>
  </si>
  <si>
    <t>F</t>
  </si>
  <si>
    <t>H</t>
  </si>
  <si>
    <t>I</t>
  </si>
  <si>
    <t>J</t>
  </si>
  <si>
    <t>K</t>
  </si>
  <si>
    <t>L</t>
  </si>
  <si>
    <t>M</t>
  </si>
  <si>
    <t>N</t>
  </si>
  <si>
    <t>O</t>
  </si>
  <si>
    <t>Q</t>
  </si>
  <si>
    <t>R</t>
  </si>
  <si>
    <t>S</t>
  </si>
  <si>
    <t>T</t>
  </si>
  <si>
    <t>U</t>
  </si>
  <si>
    <t>V</t>
  </si>
  <si>
    <t>W</t>
  </si>
  <si>
    <t>X</t>
  </si>
  <si>
    <t>Y</t>
  </si>
  <si>
    <t>Z</t>
  </si>
  <si>
    <t>[</t>
  </si>
  <si>
    <t>\</t>
  </si>
  <si>
    <t>]</t>
  </si>
  <si>
    <t>^</t>
  </si>
  <si>
    <t>_</t>
  </si>
  <si>
    <t>NUL</t>
  </si>
  <si>
    <t>`</t>
  </si>
  <si>
    <t>SOH</t>
  </si>
  <si>
    <t>a</t>
  </si>
  <si>
    <t>STX</t>
  </si>
  <si>
    <t>b</t>
  </si>
  <si>
    <t>ETX</t>
  </si>
  <si>
    <t>c</t>
  </si>
  <si>
    <t>EOT</t>
  </si>
  <si>
    <t>d</t>
  </si>
  <si>
    <t>ENQ</t>
  </si>
  <si>
    <t>e</t>
  </si>
  <si>
    <t>ACK</t>
  </si>
  <si>
    <t>f</t>
  </si>
  <si>
    <t>BEL</t>
  </si>
  <si>
    <t>g</t>
  </si>
  <si>
    <t>BS</t>
  </si>
  <si>
    <t>h</t>
  </si>
  <si>
    <t>HT</t>
  </si>
  <si>
    <t>i</t>
  </si>
  <si>
    <t>LF</t>
  </si>
  <si>
    <t>j</t>
  </si>
  <si>
    <t>VT</t>
  </si>
  <si>
    <t>k</t>
  </si>
  <si>
    <t>FF</t>
  </si>
  <si>
    <t>l</t>
  </si>
  <si>
    <t>CR</t>
  </si>
  <si>
    <t>m</t>
  </si>
  <si>
    <t>SO</t>
  </si>
  <si>
    <t>n</t>
  </si>
  <si>
    <t>SI</t>
  </si>
  <si>
    <t>o</t>
  </si>
  <si>
    <t>DLE</t>
  </si>
  <si>
    <t>p</t>
  </si>
  <si>
    <t>DC1</t>
  </si>
  <si>
    <t>q</t>
  </si>
  <si>
    <t>DC2</t>
  </si>
  <si>
    <t>r</t>
  </si>
  <si>
    <t>DC3</t>
  </si>
  <si>
    <t>s</t>
  </si>
  <si>
    <t>DC4</t>
  </si>
  <si>
    <t>t</t>
  </si>
  <si>
    <t>NAK</t>
  </si>
  <si>
    <t>u</t>
  </si>
  <si>
    <t>SYN</t>
  </si>
  <si>
    <t>v</t>
  </si>
  <si>
    <t>ETB</t>
  </si>
  <si>
    <t>w</t>
  </si>
  <si>
    <t>CAN</t>
  </si>
  <si>
    <t>x</t>
  </si>
  <si>
    <t>y</t>
  </si>
  <si>
    <t>SUB</t>
  </si>
  <si>
    <t>z</t>
  </si>
  <si>
    <t>ESC</t>
  </si>
  <si>
    <t>{</t>
  </si>
  <si>
    <t>FS</t>
  </si>
  <si>
    <t>|</t>
  </si>
  <si>
    <t>GS</t>
  </si>
  <si>
    <t>}</t>
  </si>
  <si>
    <t>RS</t>
  </si>
  <si>
    <t>~</t>
  </si>
  <si>
    <t>US</t>
  </si>
  <si>
    <t>DEL</t>
  </si>
  <si>
    <t>200 / 240</t>
  </si>
  <si>
    <t>È / ð</t>
  </si>
  <si>
    <t>FNC 3</t>
  </si>
  <si>
    <t>201 / 241</t>
  </si>
  <si>
    <t>É / ñ</t>
  </si>
  <si>
    <t>FNC 2</t>
  </si>
  <si>
    <t>202 / 242</t>
  </si>
  <si>
    <t>Ê / ò</t>
  </si>
  <si>
    <t>Shift B</t>
  </si>
  <si>
    <t>Shift A</t>
  </si>
  <si>
    <t>203 / 243</t>
  </si>
  <si>
    <t>Ë / ó</t>
  </si>
  <si>
    <t>Code C</t>
  </si>
  <si>
    <t>204 / 244</t>
  </si>
  <si>
    <t>Ì / ô</t>
  </si>
  <si>
    <t>Code B</t>
  </si>
  <si>
    <t>FNC 4</t>
  </si>
  <si>
    <t>205 / 245</t>
  </si>
  <si>
    <t>Í / õ</t>
  </si>
  <si>
    <t>Code A</t>
  </si>
  <si>
    <t>206 / 246</t>
  </si>
  <si>
    <t>Î / ö</t>
  </si>
  <si>
    <t>FNC 1</t>
  </si>
  <si>
    <t>207 / 247</t>
  </si>
  <si>
    <t>Ï / ÷</t>
  </si>
  <si>
    <t>Start Code A</t>
  </si>
  <si>
    <t>208 / 248</t>
  </si>
  <si>
    <t>Ð / ø</t>
  </si>
  <si>
    <t>Start Code B</t>
  </si>
  <si>
    <t>209 / 249</t>
  </si>
  <si>
    <t>Ñ / ù</t>
  </si>
  <si>
    <t>Start Code C</t>
  </si>
  <si>
    <t>210 / 250</t>
  </si>
  <si>
    <t>Ò / ú</t>
  </si>
  <si>
    <t>Stop (7 bars/spaces)</t>
  </si>
  <si>
    <t>211 / 251</t>
  </si>
  <si>
    <t>Ó / û</t>
  </si>
  <si>
    <t>—</t>
  </si>
  <si>
    <t>Reverse Stop</t>
  </si>
  <si>
    <t>used to detect reading right to left</t>
  </si>
  <si>
    <t>1100011101011</t>
  </si>
  <si>
    <t>Blank</t>
  </si>
  <si>
    <t>0000000000</t>
  </si>
  <si>
    <t>1</t>
  </si>
  <si>
    <t>Stop</t>
  </si>
  <si>
    <t>Checksum</t>
  </si>
  <si>
    <t>0</t>
  </si>
  <si>
    <t>Barcode 1</t>
  </si>
  <si>
    <t>Barcode 2</t>
  </si>
  <si>
    <t>Start B</t>
  </si>
  <si>
    <t>""</t>
  </si>
  <si>
    <t>You may need to select "Enable Content" at the top when you open the file for this function to work.</t>
  </si>
  <si>
    <t>xx</t>
  </si>
  <si>
    <t>Year ?? s</t>
  </si>
  <si>
    <t>1. You may copy names from last years spreadsheet</t>
  </si>
  <si>
    <t>7. Print a copy of the list and bring it to each race, so you can ensure students use the correct numbers.</t>
  </si>
  <si>
    <t>8.  Use the inbuilt function to print numbers you can attach to runners.  This is set to print two numbers per A4 sheet.</t>
  </si>
  <si>
    <t>6. Enter the email adress for the main school contact, and update the date each time you change the list</t>
  </si>
  <si>
    <t>Set the range of numbers you want to print in boxes E3 and E4</t>
  </si>
  <si>
    <t>Denholme</t>
  </si>
  <si>
    <t>Den</t>
  </si>
  <si>
    <t>Parkwood</t>
  </si>
  <si>
    <t>Pw</t>
  </si>
  <si>
    <t>SC</t>
  </si>
  <si>
    <t>Ha</t>
  </si>
  <si>
    <t>Oa</t>
  </si>
  <si>
    <t>Wv</t>
  </si>
  <si>
    <t>WorthValley</t>
  </si>
  <si>
    <t>Kildwick</t>
  </si>
  <si>
    <t>Ki</t>
  </si>
  <si>
    <t>Queensbury</t>
  </si>
  <si>
    <t>Qb</t>
  </si>
  <si>
    <t>Select your school as "Not Listed"</t>
  </si>
  <si>
    <t>When you get a code for your school, go to the sheet "School List" and enter your code in the place of "xx" next to "Not Listed"</t>
  </si>
  <si>
    <t>Laycock</t>
  </si>
  <si>
    <t>La</t>
  </si>
  <si>
    <t>Long Lee</t>
  </si>
  <si>
    <t>LL</t>
  </si>
  <si>
    <t>If your school is not in the list, please contact me so I can allocate you a prefix for your numbers.  geoff-thompson@outlook.com</t>
  </si>
  <si>
    <t>Upper Wharfedale</t>
  </si>
  <si>
    <t>Crossflats</t>
  </si>
  <si>
    <t>Cullingworth</t>
  </si>
  <si>
    <t>Xf</t>
  </si>
  <si>
    <t>CW</t>
  </si>
  <si>
    <t xml:space="preserve">4. Enter the school year for each runner and whether boy or girl. </t>
  </si>
  <si>
    <t>5. Add any new runners to the spaces that are free.</t>
  </si>
  <si>
    <t>3. Please format names, with Uppercase First Letter, Lower Case Remainder</t>
  </si>
  <si>
    <t>Silsden</t>
  </si>
  <si>
    <t>Sil</t>
  </si>
  <si>
    <t>WG</t>
  </si>
  <si>
    <t>Wooodhouse Grove</t>
  </si>
  <si>
    <t>Lees</t>
  </si>
  <si>
    <t>Lee</t>
  </si>
  <si>
    <t>Cottingley</t>
  </si>
  <si>
    <t>Cot</t>
  </si>
  <si>
    <t>Victoria</t>
  </si>
  <si>
    <t>Vc</t>
  </si>
  <si>
    <t>10. To add new runners during the year choose an unused number. Do not change the number of any runner who has run. They must keep the same number throughout the season.</t>
  </si>
  <si>
    <t xml:space="preserve">Email the changed list before the start of each race.  </t>
  </si>
  <si>
    <t>6. Enter all students that may run during the season. The list does not need to be updated with those that are not running.</t>
  </si>
  <si>
    <t>Glusburn</t>
  </si>
  <si>
    <t>Gb</t>
  </si>
  <si>
    <t>GDPR and Safegaurding</t>
  </si>
  <si>
    <t>Lothersdale</t>
  </si>
  <si>
    <t>Ld</t>
  </si>
  <si>
    <t>Dx</t>
  </si>
  <si>
    <t>BBG</t>
  </si>
  <si>
    <t>BBG Academy</t>
  </si>
  <si>
    <t>Dixons Academy</t>
  </si>
  <si>
    <t>If there are pupils whose photograph must not be published or who should not be identified in the results please email geoff-thompson@outlook.com, and we will try to make sure their photographs are deleted and if necessary remove their name from the results.  These pupils should make themselves known and excuse themselves when group photographs are being taken.</t>
  </si>
  <si>
    <t xml:space="preserve">The races take place in public parks so there is no way to prevent anyone from taking photographs.
There are a number of photographers who regularly attend these races and take pictures of all pupils which are then published online. We often add links to these photographs alongside the results to help promote the races and as a record of their achievement. In order to improve safe-guarding, we will no longer publish race numbers in public results so that it will not be possible to directly identify pupils from their race numbers on photographs.
</t>
  </si>
  <si>
    <t>In order for the cross country league to operate we collect information on pupils’ name, school, gender and year group; which is then associated with a pupil’s race number. We also hold information on each school’s contact such as name and email. This information is held purely for the purpose of administering this league and is used to produce results from each of the races which are published on a website and distributed to schools. These results are processed to produce the overall league tables which are also published. This information is not shared with any other outside organisation, other than to identify pupils who may qualify for district level races, in which case it is shared with district school games organisers.</t>
  </si>
  <si>
    <t>Trinity</t>
  </si>
  <si>
    <t>Tr</t>
  </si>
  <si>
    <t>1. OPEN the Excel Document attached (RunnersNames2019).</t>
  </si>
  <si>
    <t>In subsequent versions your schoolname and prefix will be added to the list</t>
  </si>
  <si>
    <t>9. Please then save the document titled " YOUR SCHOOL NAME RunnersNames2019"</t>
  </si>
  <si>
    <t>eg "ParksideSchool RunnersNames2019" and email to geoff-thompson@outlook.com  attaching the saved file.</t>
  </si>
  <si>
    <t>Rev 1 5/9/2019</t>
  </si>
  <si>
    <t>Keighley and Craven Schools Cross Country 2019-2020</t>
  </si>
  <si>
    <r>
      <t>xx</t>
    </r>
    <r>
      <rPr>
        <b/>
        <sz val="210"/>
        <color rgb="FF000000"/>
        <rFont val="Arial"/>
        <family val="2"/>
      </rPr>
      <t>01</t>
    </r>
  </si>
  <si>
    <r>
      <t>xx</t>
    </r>
    <r>
      <rPr>
        <b/>
        <sz val="210"/>
        <color rgb="FF000000"/>
        <rFont val="Arial"/>
        <family val="2"/>
      </rPr>
      <t>02</t>
    </r>
  </si>
  <si>
    <t>Year ?? ??s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</si>
</sst>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sz val="10"/>
      <name val="Arial"/>
      <family val="2"/>
    </font>
    <font>
      <sz val="10"/>
      <name val="Arial"/>
      <family val="2"/>
    </font>
    <font>
      <sz val="8"/>
      <name val="Arial"/>
      <family val="2"/>
    </font>
    <font>
      <sz val="10"/>
      <name val="Arial"/>
      <family val="2"/>
    </font>
    <font>
      <sz val="120"/>
      <name val="Franklin Gothic Demi Cond"/>
      <family val="2"/>
    </font>
    <font>
      <sz val="20"/>
      <name val="Calibri"/>
      <family val="2"/>
    </font>
    <font>
      <b/>
      <sz val="20"/>
      <name val="Calibri"/>
      <family val="2"/>
    </font>
    <font>
      <sz val="10"/>
      <color theme="0" tint="-0.34998626667073579"/>
      <name val="Arial"/>
      <family val="2"/>
    </font>
    <font>
      <b/>
      <sz val="210"/>
      <color rgb="FF000000"/>
      <name val="Arial"/>
      <family val="2"/>
    </font>
    <font>
      <sz val="10"/>
      <color theme="1"/>
      <name val="Arial"/>
      <family val="2"/>
    </font>
    <font>
      <b/>
      <sz val="10"/>
      <color rgb="FF000000"/>
      <name val="Arial"/>
      <family val="2"/>
    </font>
    <font>
      <sz val="12"/>
      <name val="Arial"/>
      <family val="2"/>
    </font>
    <font>
      <b/>
      <sz val="12"/>
      <name val="Arial"/>
      <family val="2"/>
    </font>
    <font>
      <u/>
      <sz val="10"/>
      <color theme="10"/>
      <name val="Arial"/>
      <family val="2"/>
    </font>
    <font>
      <b/>
      <sz val="140"/>
      <color rgb="FFFF0000"/>
      <name val="Arial"/>
      <family val="2"/>
    </font>
    <font>
      <b/>
      <u/>
      <sz val="10"/>
      <name val="Calibri"/>
      <family val="2"/>
      <scheme val="minor"/>
    </font>
    <font>
      <sz val="10"/>
      <name val="Calibri"/>
      <family val="2"/>
      <scheme val="minor"/>
    </font>
    <font>
      <sz val="10"/>
      <color indexed="8"/>
      <name val="Calibri"/>
      <family val="2"/>
      <scheme val="minor"/>
    </font>
    <font>
      <sz val="11"/>
      <name val="Calibri"/>
      <family val="2"/>
    </font>
    <font>
      <b/>
      <sz val="11"/>
      <name val="Calibri"/>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4" fillId="0" borderId="0"/>
    <xf numFmtId="0" fontId="14" fillId="0" borderId="0" applyNumberFormat="0" applyFill="0" applyBorder="0" applyAlignment="0" applyProtection="0"/>
  </cellStyleXfs>
  <cellXfs count="82">
    <xf numFmtId="0" fontId="0" fillId="0" borderId="0" xfId="0"/>
    <xf numFmtId="0" fontId="1" fillId="0" borderId="0" xfId="0" applyFont="1" applyAlignment="1">
      <alignment horizontal="center"/>
    </xf>
    <xf numFmtId="0" fontId="2" fillId="0" borderId="2" xfId="0" applyFont="1" applyBorder="1"/>
    <xf numFmtId="0" fontId="2" fillId="0" borderId="0" xfId="0" applyFont="1" applyFill="1" applyBorder="1" applyAlignment="1">
      <alignment horizontal="center"/>
    </xf>
    <xf numFmtId="0" fontId="5" fillId="0" borderId="0" xfId="0" applyFont="1"/>
    <xf numFmtId="0" fontId="6" fillId="0" borderId="0" xfId="0" applyFont="1" applyAlignment="1">
      <alignment horizontal="center" vertical="center"/>
    </xf>
    <xf numFmtId="0" fontId="0" fillId="0" borderId="0" xfId="0" applyBorder="1" applyAlignment="1">
      <alignment horizontal="right" vertical="center"/>
    </xf>
    <xf numFmtId="0" fontId="0" fillId="0" borderId="0" xfId="0" applyBorder="1"/>
    <xf numFmtId="0" fontId="7" fillId="0" borderId="0" xfId="0" applyFont="1" applyAlignment="1">
      <alignment horizontal="center" vertical="center"/>
    </xf>
    <xf numFmtId="0" fontId="8" fillId="0" borderId="0" xfId="0" applyFont="1" applyBorder="1" applyAlignment="1">
      <alignment horizontal="right" vertical="center"/>
    </xf>
    <xf numFmtId="0" fontId="2" fillId="0" borderId="2" xfId="0" applyFont="1" applyFill="1" applyBorder="1" applyAlignment="1">
      <alignment horizontal="left"/>
    </xf>
    <xf numFmtId="0" fontId="4" fillId="0" borderId="2" xfId="1" applyBorder="1" applyAlignment="1">
      <alignment horizontal="left"/>
    </xf>
    <xf numFmtId="0" fontId="2" fillId="0" borderId="2" xfId="0" applyFont="1" applyFill="1" applyBorder="1"/>
    <xf numFmtId="0" fontId="2" fillId="0" borderId="2" xfId="1" applyFont="1" applyBorder="1" applyAlignment="1">
      <alignment horizontal="left" vertical="top" wrapText="1"/>
    </xf>
    <xf numFmtId="0" fontId="10" fillId="0" borderId="2" xfId="0" applyFont="1" applyFill="1" applyBorder="1" applyAlignment="1">
      <alignment horizontal="left"/>
    </xf>
    <xf numFmtId="0" fontId="12" fillId="0" borderId="1" xfId="0" applyFont="1" applyBorder="1" applyAlignment="1" applyProtection="1">
      <alignment horizontal="center"/>
      <protection locked="0"/>
    </xf>
    <xf numFmtId="0" fontId="12" fillId="0" borderId="2" xfId="0" applyFont="1" applyBorder="1" applyAlignment="1" applyProtection="1">
      <alignment horizontal="center"/>
      <protection locked="0"/>
    </xf>
    <xf numFmtId="1" fontId="12" fillId="0" borderId="2" xfId="0" applyNumberFormat="1" applyFont="1" applyBorder="1" applyAlignment="1" applyProtection="1">
      <alignment horizontal="center"/>
      <protection locked="0"/>
    </xf>
    <xf numFmtId="0" fontId="1" fillId="0" borderId="0" xfId="0" applyFont="1"/>
    <xf numFmtId="0" fontId="1" fillId="0" borderId="4" xfId="0" applyFont="1" applyBorder="1" applyAlignment="1">
      <alignment vertical="center" wrapText="1"/>
    </xf>
    <xf numFmtId="0" fontId="14" fillId="0" borderId="4" xfId="2" applyBorder="1" applyAlignment="1">
      <alignment vertical="center" wrapText="1"/>
    </xf>
    <xf numFmtId="49" fontId="1" fillId="0" borderId="4" xfId="0" applyNumberFormat="1" applyFont="1" applyBorder="1" applyAlignment="1">
      <alignment vertical="center" wrapText="1"/>
    </xf>
    <xf numFmtId="49" fontId="0" fillId="0" borderId="0" xfId="0" applyNumberFormat="1"/>
    <xf numFmtId="49" fontId="1" fillId="0" borderId="0" xfId="0" applyNumberFormat="1" applyFont="1" applyBorder="1" applyAlignment="1">
      <alignment vertical="center" wrapText="1"/>
    </xf>
    <xf numFmtId="1" fontId="0" fillId="0" borderId="0" xfId="0" applyNumberFormat="1"/>
    <xf numFmtId="1" fontId="0" fillId="0" borderId="0" xfId="0" applyNumberFormat="1" applyAlignment="1">
      <alignment horizontal="right"/>
    </xf>
    <xf numFmtId="49" fontId="1" fillId="0" borderId="0" xfId="0" applyNumberFormat="1" applyFont="1" applyBorder="1" applyAlignment="1">
      <alignment horizontal="right" vertical="center" wrapText="1"/>
    </xf>
    <xf numFmtId="49" fontId="1" fillId="0" borderId="16" xfId="0" applyNumberFormat="1" applyFont="1" applyBorder="1" applyAlignment="1">
      <alignment horizontal="right" vertical="center" wrapText="1"/>
    </xf>
    <xf numFmtId="49" fontId="0" fillId="0" borderId="16" xfId="0" applyNumberFormat="1" applyBorder="1" applyAlignment="1">
      <alignment horizontal="right"/>
    </xf>
    <xf numFmtId="0" fontId="1" fillId="0" borderId="18" xfId="0" applyFont="1" applyBorder="1" applyAlignment="1">
      <alignment horizontal="right"/>
    </xf>
    <xf numFmtId="0" fontId="0" fillId="0" borderId="16" xfId="0" applyBorder="1" applyAlignment="1">
      <alignment horizontal="right"/>
    </xf>
    <xf numFmtId="49" fontId="1" fillId="0" borderId="17" xfId="0" applyNumberFormat="1" applyFont="1" applyBorder="1" applyAlignment="1">
      <alignment horizontal="right" vertical="center" wrapText="1"/>
    </xf>
    <xf numFmtId="49" fontId="0" fillId="0" borderId="0" xfId="0" applyNumberFormat="1" applyAlignment="1">
      <alignment horizontal="right"/>
    </xf>
    <xf numFmtId="1" fontId="1" fillId="0" borderId="16" xfId="0" applyNumberFormat="1" applyFont="1" applyBorder="1" applyAlignment="1" applyProtection="1">
      <alignment horizontal="right" vertical="center" wrapText="1"/>
      <protection locked="0"/>
    </xf>
    <xf numFmtId="49" fontId="1" fillId="0" borderId="18" xfId="0" applyNumberFormat="1" applyFont="1" applyBorder="1" applyAlignment="1">
      <alignment horizontal="right"/>
    </xf>
    <xf numFmtId="49" fontId="1" fillId="0" borderId="16" xfId="0" applyNumberFormat="1" applyFont="1" applyBorder="1" applyAlignment="1" applyProtection="1">
      <alignment horizontal="right" vertical="center" wrapText="1"/>
      <protection locked="0"/>
    </xf>
    <xf numFmtId="49" fontId="0" fillId="0" borderId="17" xfId="0" applyNumberFormat="1" applyBorder="1" applyAlignment="1">
      <alignment horizontal="right"/>
    </xf>
    <xf numFmtId="49" fontId="14" fillId="0" borderId="4" xfId="2" applyNumberFormat="1" applyBorder="1" applyAlignment="1">
      <alignment vertical="center" wrapText="1"/>
    </xf>
    <xf numFmtId="49" fontId="1" fillId="0" borderId="0" xfId="0" applyNumberFormat="1" applyFont="1"/>
    <xf numFmtId="1" fontId="0" fillId="0" borderId="0" xfId="0" applyNumberFormat="1" applyAlignment="1">
      <alignment horizontal="center"/>
    </xf>
    <xf numFmtId="0" fontId="1" fillId="0" borderId="0" xfId="0" applyNumberFormat="1" applyFont="1" applyAlignment="1">
      <alignment horizontal="center"/>
    </xf>
    <xf numFmtId="0" fontId="0" fillId="0" borderId="0" xfId="0" applyNumberFormat="1" applyAlignment="1">
      <alignment horizontal="center"/>
    </xf>
    <xf numFmtId="0" fontId="15" fillId="0" borderId="0" xfId="0" applyFont="1" applyAlignment="1">
      <alignment horizontal="center" vertical="center"/>
    </xf>
    <xf numFmtId="0" fontId="8" fillId="0" borderId="0" xfId="0" applyFont="1" applyBorder="1" applyAlignment="1">
      <alignment horizontal="right" vertical="center" wrapText="1"/>
    </xf>
    <xf numFmtId="0" fontId="7" fillId="0" borderId="0" xfId="0" applyFont="1" applyBorder="1" applyAlignment="1">
      <alignment horizontal="center" vertical="center"/>
    </xf>
    <xf numFmtId="0" fontId="8" fillId="0" borderId="3" xfId="0" applyFont="1" applyBorder="1" applyAlignment="1">
      <alignment horizontal="right" vertical="top" wrapText="1"/>
    </xf>
    <xf numFmtId="0" fontId="8" fillId="0" borderId="0" xfId="0" applyFont="1" applyBorder="1" applyAlignment="1">
      <alignment horizontal="right" vertical="top" wrapText="1"/>
    </xf>
    <xf numFmtId="0" fontId="17" fillId="0" borderId="0" xfId="0" applyFont="1"/>
    <xf numFmtId="0" fontId="18" fillId="0" borderId="0" xfId="0" applyFont="1"/>
    <xf numFmtId="0" fontId="1" fillId="0" borderId="2" xfId="0" applyFont="1" applyBorder="1"/>
    <xf numFmtId="0" fontId="1" fillId="0" borderId="2" xfId="0" applyFont="1" applyFill="1" applyBorder="1"/>
    <xf numFmtId="0" fontId="1" fillId="0" borderId="2" xfId="1" applyFont="1" applyBorder="1" applyAlignment="1">
      <alignment horizontal="left"/>
    </xf>
    <xf numFmtId="0" fontId="12" fillId="0" borderId="0" xfId="0" applyFont="1" applyProtection="1">
      <protection locked="0"/>
    </xf>
    <xf numFmtId="0" fontId="12" fillId="0" borderId="0" xfId="0" applyFont="1" applyProtection="1"/>
    <xf numFmtId="1" fontId="12" fillId="0" borderId="0" xfId="0" applyNumberFormat="1" applyFont="1" applyAlignment="1" applyProtection="1">
      <alignment horizontal="center"/>
      <protection locked="0"/>
    </xf>
    <xf numFmtId="14" fontId="12" fillId="0" borderId="0" xfId="0" applyNumberFormat="1" applyFont="1" applyAlignment="1" applyProtection="1">
      <alignment horizontal="left"/>
      <protection locked="0"/>
    </xf>
    <xf numFmtId="1" fontId="12" fillId="0" borderId="0" xfId="0" applyNumberFormat="1" applyFont="1" applyProtection="1">
      <protection locked="0"/>
    </xf>
    <xf numFmtId="164" fontId="12" fillId="0" borderId="1" xfId="0" applyNumberFormat="1" applyFont="1" applyBorder="1" applyAlignment="1" applyProtection="1">
      <alignment horizontal="center"/>
      <protection locked="0"/>
    </xf>
    <xf numFmtId="164" fontId="12" fillId="0" borderId="2" xfId="0" applyNumberFormat="1" applyFont="1" applyBorder="1" applyAlignment="1" applyProtection="1">
      <alignment horizontal="center"/>
      <protection locked="0"/>
    </xf>
    <xf numFmtId="0" fontId="13" fillId="0" borderId="2" xfId="0" applyFont="1" applyBorder="1" applyAlignment="1" applyProtection="1">
      <alignment horizontal="center" vertical="center"/>
    </xf>
    <xf numFmtId="0" fontId="13" fillId="0" borderId="1" xfId="0" applyFont="1" applyBorder="1" applyAlignment="1" applyProtection="1">
      <alignment horizontal="center" vertical="center"/>
    </xf>
    <xf numFmtId="1" fontId="13" fillId="0" borderId="2" xfId="0" applyNumberFormat="1" applyFont="1" applyBorder="1" applyAlignment="1" applyProtection="1">
      <alignment horizontal="center" vertical="center"/>
    </xf>
    <xf numFmtId="1" fontId="12" fillId="0" borderId="0" xfId="0" applyNumberFormat="1" applyFont="1" applyProtection="1"/>
    <xf numFmtId="0" fontId="12" fillId="0" borderId="2" xfId="0" applyFont="1" applyFill="1" applyBorder="1" applyAlignment="1" applyProtection="1">
      <alignment horizontal="center"/>
      <protection locked="0"/>
    </xf>
    <xf numFmtId="49" fontId="12" fillId="0" borderId="2" xfId="0" applyNumberFormat="1" applyFont="1" applyBorder="1" applyAlignment="1" applyProtection="1">
      <alignment horizontal="left" indent="1"/>
      <protection locked="0"/>
    </xf>
    <xf numFmtId="0" fontId="1" fillId="0" borderId="2" xfId="0" applyFont="1" applyFill="1" applyBorder="1" applyAlignment="1">
      <alignment horizontal="left"/>
    </xf>
    <xf numFmtId="0" fontId="20" fillId="0" borderId="0" xfId="0" applyFont="1"/>
    <xf numFmtId="0" fontId="16" fillId="0" borderId="0" xfId="0" applyFont="1" applyAlignment="1">
      <alignment horizontal="center"/>
    </xf>
    <xf numFmtId="0" fontId="19" fillId="0" borderId="0" xfId="0" applyFont="1" applyAlignment="1">
      <alignment horizontal="lef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49" fontId="1" fillId="0" borderId="8" xfId="0" applyNumberFormat="1" applyFont="1" applyBorder="1" applyAlignment="1">
      <alignment vertical="center" wrapText="1"/>
    </xf>
    <xf numFmtId="49" fontId="1" fillId="0" borderId="9" xfId="0" applyNumberFormat="1"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cellXfs>
  <cellStyles count="3">
    <cellStyle name="Hyperlink" xfId="2" builtinId="8"/>
    <cellStyle name="Normal" xfId="0" builtinId="0"/>
    <cellStyle name="Normal 2" xfId="1"/>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070422535211274"/>
          <c:y val="0.78201623434680601"/>
        </c:manualLayout>
      </c:layout>
      <c:overlay val="0"/>
    </c:title>
    <c:autoTitleDeleted val="0"/>
    <c:plotArea>
      <c:layout>
        <c:manualLayout>
          <c:layoutTarget val="inner"/>
          <c:xMode val="edge"/>
          <c:yMode val="edge"/>
          <c:x val="3.7558685446009391E-2"/>
          <c:y val="9.6475675072174541E-2"/>
          <c:w val="0.93114241001564946"/>
          <c:h val="0.57321203486199768"/>
        </c:manualLayout>
      </c:layout>
      <c:barChart>
        <c:barDir val="col"/>
        <c:grouping val="clustered"/>
        <c:varyColors val="0"/>
        <c:ser>
          <c:idx val="0"/>
          <c:order val="0"/>
          <c:tx>
            <c:strRef>
              <c:f>Barcodes!$B$9</c:f>
              <c:strCache>
                <c:ptCount val="1"/>
                <c:pt idx="0">
                  <c:v>xx01       </c:v>
                </c:pt>
              </c:strCache>
            </c:strRef>
          </c:tx>
          <c:spPr>
            <a:solidFill>
              <a:schemeClr val="tx1"/>
            </a:solidFill>
            <a:ln>
              <a:noFill/>
            </a:ln>
          </c:spPr>
          <c:invertIfNegative val="0"/>
          <c:cat>
            <c:strRef>
              <c:f>Barcodes!$B$7</c:f>
              <c:strCache>
                <c:ptCount val="1"/>
                <c:pt idx="0">
                  <c:v>Barcode 1</c:v>
                </c:pt>
              </c:strCache>
            </c:strRef>
          </c:cat>
          <c:val>
            <c:numRef>
              <c:f>Barcodes!$C$11:$C$144</c:f>
              <c:numCache>
                <c:formatCode>0</c:formatCode>
                <c:ptCount val="134"/>
                <c:pt idx="0">
                  <c:v>0</c:v>
                </c:pt>
                <c:pt idx="1">
                  <c:v>0</c:v>
                </c:pt>
                <c:pt idx="2">
                  <c:v>0</c:v>
                </c:pt>
                <c:pt idx="3">
                  <c:v>0</c:v>
                </c:pt>
                <c:pt idx="4">
                  <c:v>0</c:v>
                </c:pt>
                <c:pt idx="5">
                  <c:v>0</c:v>
                </c:pt>
                <c:pt idx="6">
                  <c:v>0</c:v>
                </c:pt>
                <c:pt idx="7">
                  <c:v>0</c:v>
                </c:pt>
                <c:pt idx="8">
                  <c:v>0</c:v>
                </c:pt>
                <c:pt idx="9">
                  <c:v>0</c:v>
                </c:pt>
                <c:pt idx="10">
                  <c:v>0</c:v>
                </c:pt>
                <c:pt idx="11">
                  <c:v>1</c:v>
                </c:pt>
                <c:pt idx="12">
                  <c:v>1</c:v>
                </c:pt>
                <c:pt idx="13">
                  <c:v>0</c:v>
                </c:pt>
                <c:pt idx="14">
                  <c:v>1</c:v>
                </c:pt>
                <c:pt idx="15">
                  <c:v>0</c:v>
                </c:pt>
                <c:pt idx="16">
                  <c:v>0</c:v>
                </c:pt>
                <c:pt idx="17">
                  <c:v>1</c:v>
                </c:pt>
                <c:pt idx="18">
                  <c:v>0</c:v>
                </c:pt>
                <c:pt idx="19">
                  <c:v>0</c:v>
                </c:pt>
                <c:pt idx="20">
                  <c:v>0</c:v>
                </c:pt>
                <c:pt idx="21">
                  <c:v>0</c:v>
                </c:pt>
                <c:pt idx="22">
                  <c:v>1</c:v>
                </c:pt>
                <c:pt idx="23">
                  <c:v>1</c:v>
                </c:pt>
                <c:pt idx="24">
                  <c:v>1</c:v>
                </c:pt>
                <c:pt idx="25">
                  <c:v>0</c:v>
                </c:pt>
                <c:pt idx="26">
                  <c:v>0</c:v>
                </c:pt>
                <c:pt idx="27">
                  <c:v>0</c:v>
                </c:pt>
                <c:pt idx="28">
                  <c:v>1</c:v>
                </c:pt>
                <c:pt idx="29">
                  <c:v>0</c:v>
                </c:pt>
                <c:pt idx="30">
                  <c:v>1</c:v>
                </c:pt>
                <c:pt idx="31">
                  <c:v>1</c:v>
                </c:pt>
                <c:pt idx="32">
                  <c:v>0</c:v>
                </c:pt>
                <c:pt idx="33">
                  <c:v>1</c:v>
                </c:pt>
                <c:pt idx="34">
                  <c:v>1</c:v>
                </c:pt>
                <c:pt idx="35">
                  <c:v>1</c:v>
                </c:pt>
                <c:pt idx="36">
                  <c:v>0</c:v>
                </c:pt>
                <c:pt idx="37">
                  <c:v>0</c:v>
                </c:pt>
                <c:pt idx="38">
                  <c:v>0</c:v>
                </c:pt>
                <c:pt idx="39">
                  <c:v>1</c:v>
                </c:pt>
                <c:pt idx="40">
                  <c:v>0</c:v>
                </c:pt>
                <c:pt idx="41">
                  <c:v>1</c:v>
                </c:pt>
                <c:pt idx="42">
                  <c:v>1</c:v>
                </c:pt>
                <c:pt idx="43">
                  <c:v>0</c:v>
                </c:pt>
                <c:pt idx="44">
                  <c:v>1</c:v>
                </c:pt>
                <c:pt idx="45">
                  <c:v>0</c:v>
                </c:pt>
                <c:pt idx="46">
                  <c:v>0</c:v>
                </c:pt>
                <c:pt idx="47">
                  <c:v>1</c:v>
                </c:pt>
                <c:pt idx="48">
                  <c:v>1</c:v>
                </c:pt>
                <c:pt idx="49">
                  <c:v>1</c:v>
                </c:pt>
                <c:pt idx="50">
                  <c:v>0</c:v>
                </c:pt>
                <c:pt idx="51">
                  <c:v>1</c:v>
                </c:pt>
                <c:pt idx="52">
                  <c:v>1</c:v>
                </c:pt>
                <c:pt idx="53">
                  <c:v>0</c:v>
                </c:pt>
                <c:pt idx="54">
                  <c:v>0</c:v>
                </c:pt>
                <c:pt idx="55">
                  <c:v>1</c:v>
                </c:pt>
                <c:pt idx="56">
                  <c:v>0</c:v>
                </c:pt>
                <c:pt idx="57">
                  <c:v>0</c:v>
                </c:pt>
                <c:pt idx="58">
                  <c:v>1</c:v>
                </c:pt>
                <c:pt idx="59">
                  <c:v>1</c:v>
                </c:pt>
                <c:pt idx="60">
                  <c:v>1</c:v>
                </c:pt>
                <c:pt idx="61">
                  <c:v>0</c:v>
                </c:pt>
                <c:pt idx="62">
                  <c:v>0</c:v>
                </c:pt>
                <c:pt idx="63">
                  <c:v>1</c:v>
                </c:pt>
                <c:pt idx="64">
                  <c:v>1</c:v>
                </c:pt>
                <c:pt idx="65">
                  <c:v>0</c:v>
                </c:pt>
                <c:pt idx="66">
                  <c:v>1</c:v>
                </c:pt>
                <c:pt idx="67">
                  <c:v>1</c:v>
                </c:pt>
                <c:pt idx="68">
                  <c:v>0</c:v>
                </c:pt>
                <c:pt idx="69">
                  <c:v>1</c:v>
                </c:pt>
                <c:pt idx="70">
                  <c:v>1</c:v>
                </c:pt>
                <c:pt idx="71">
                  <c:v>0</c:v>
                </c:pt>
                <c:pt idx="72">
                  <c:v>0</c:v>
                </c:pt>
                <c:pt idx="73">
                  <c:v>1</c:v>
                </c:pt>
                <c:pt idx="74">
                  <c:v>1</c:v>
                </c:pt>
                <c:pt idx="75">
                  <c:v>0</c:v>
                </c:pt>
                <c:pt idx="76">
                  <c:v>0</c:v>
                </c:pt>
                <c:pt idx="77">
                  <c:v>1</c:v>
                </c:pt>
                <c:pt idx="78">
                  <c:v>1</c:v>
                </c:pt>
                <c:pt idx="79">
                  <c:v>0</c:v>
                </c:pt>
                <c:pt idx="80">
                  <c:v>1</c:v>
                </c:pt>
                <c:pt idx="81">
                  <c:v>1</c:v>
                </c:pt>
                <c:pt idx="82">
                  <c:v>0</c:v>
                </c:pt>
                <c:pt idx="83">
                  <c:v>0</c:v>
                </c:pt>
                <c:pt idx="84">
                  <c:v>1</c:v>
                </c:pt>
                <c:pt idx="85">
                  <c:v>1</c:v>
                </c:pt>
                <c:pt idx="86">
                  <c:v>0</c:v>
                </c:pt>
                <c:pt idx="87">
                  <c:v>0</c:v>
                </c:pt>
                <c:pt idx="88">
                  <c:v>1</c:v>
                </c:pt>
                <c:pt idx="89">
                  <c:v>1</c:v>
                </c:pt>
                <c:pt idx="90">
                  <c:v>0</c:v>
                </c:pt>
                <c:pt idx="91">
                  <c:v>1</c:v>
                </c:pt>
                <c:pt idx="92">
                  <c:v>1</c:v>
                </c:pt>
                <c:pt idx="93">
                  <c:v>0</c:v>
                </c:pt>
                <c:pt idx="94">
                  <c:v>0</c:v>
                </c:pt>
                <c:pt idx="95">
                  <c:v>1</c:v>
                </c:pt>
                <c:pt idx="96">
                  <c:v>1</c:v>
                </c:pt>
                <c:pt idx="97">
                  <c:v>0</c:v>
                </c:pt>
                <c:pt idx="98">
                  <c:v>0</c:v>
                </c:pt>
                <c:pt idx="99">
                  <c:v>1</c:v>
                </c:pt>
                <c:pt idx="100">
                  <c:v>0</c:v>
                </c:pt>
                <c:pt idx="101">
                  <c:v>0</c:v>
                </c:pt>
                <c:pt idx="102">
                  <c:v>0</c:v>
                </c:pt>
                <c:pt idx="103">
                  <c:v>1</c:v>
                </c:pt>
                <c:pt idx="104">
                  <c:v>1</c:v>
                </c:pt>
                <c:pt idx="105">
                  <c:v>1</c:v>
                </c:pt>
                <c:pt idx="106">
                  <c:v>1</c:v>
                </c:pt>
                <c:pt idx="107">
                  <c:v>0</c:v>
                </c:pt>
                <c:pt idx="108">
                  <c:v>1</c:v>
                </c:pt>
                <c:pt idx="109">
                  <c:v>0</c:v>
                </c:pt>
                <c:pt idx="110">
                  <c:v>1</c:v>
                </c:pt>
                <c:pt idx="111">
                  <c:v>1</c:v>
                </c:pt>
                <c:pt idx="112">
                  <c:v>0</c:v>
                </c:pt>
                <c:pt idx="113">
                  <c:v>0</c:v>
                </c:pt>
                <c:pt idx="114">
                  <c:v>0</c:v>
                </c:pt>
                <c:pt idx="115">
                  <c:v>1</c:v>
                </c:pt>
                <c:pt idx="116">
                  <c:v>1</c:v>
                </c:pt>
                <c:pt idx="117">
                  <c:v>1</c:v>
                </c:pt>
                <c:pt idx="118">
                  <c:v>0</c:v>
                </c:pt>
                <c:pt idx="119">
                  <c:v>1</c:v>
                </c:pt>
                <c:pt idx="120">
                  <c:v>0</c:v>
                </c:pt>
                <c:pt idx="121">
                  <c:v>1</c:v>
                </c:pt>
                <c:pt idx="122">
                  <c:v>1</c:v>
                </c:pt>
                <c:pt idx="123">
                  <c:v>0</c:v>
                </c:pt>
                <c:pt idx="124">
                  <c:v>0</c:v>
                </c:pt>
                <c:pt idx="125">
                  <c:v>0</c:v>
                </c:pt>
                <c:pt idx="126">
                  <c:v>0</c:v>
                </c:pt>
                <c:pt idx="127">
                  <c:v>0</c:v>
                </c:pt>
                <c:pt idx="128">
                  <c:v>0</c:v>
                </c:pt>
                <c:pt idx="129">
                  <c:v>0</c:v>
                </c:pt>
                <c:pt idx="130">
                  <c:v>0</c:v>
                </c:pt>
                <c:pt idx="131">
                  <c:v>0</c:v>
                </c:pt>
                <c:pt idx="132">
                  <c:v>0</c:v>
                </c:pt>
                <c:pt idx="133">
                  <c:v>0</c:v>
                </c:pt>
              </c:numCache>
            </c:numRef>
          </c:val>
        </c:ser>
        <c:dLbls>
          <c:showLegendKey val="0"/>
          <c:showVal val="0"/>
          <c:showCatName val="0"/>
          <c:showSerName val="0"/>
          <c:showPercent val="0"/>
          <c:showBubbleSize val="0"/>
        </c:dLbls>
        <c:gapWidth val="0"/>
        <c:axId val="347774336"/>
        <c:axId val="243864704"/>
      </c:barChart>
      <c:catAx>
        <c:axId val="347774336"/>
        <c:scaling>
          <c:orientation val="minMax"/>
        </c:scaling>
        <c:delete val="0"/>
        <c:axPos val="b"/>
        <c:numFmt formatCode="General" sourceLinked="1"/>
        <c:majorTickMark val="none"/>
        <c:minorTickMark val="none"/>
        <c:tickLblPos val="none"/>
        <c:spPr>
          <a:noFill/>
          <a:ln>
            <a:noFill/>
          </a:ln>
        </c:spPr>
        <c:crossAx val="243864704"/>
        <c:crosses val="autoZero"/>
        <c:auto val="0"/>
        <c:lblAlgn val="ctr"/>
        <c:lblOffset val="100"/>
        <c:tickLblSkip val="1"/>
        <c:noMultiLvlLbl val="0"/>
      </c:catAx>
      <c:valAx>
        <c:axId val="243864704"/>
        <c:scaling>
          <c:orientation val="minMax"/>
          <c:max val="1"/>
          <c:min val="0"/>
        </c:scaling>
        <c:delete val="0"/>
        <c:axPos val="l"/>
        <c:majorGridlines/>
        <c:numFmt formatCode="0" sourceLinked="1"/>
        <c:majorTickMark val="none"/>
        <c:minorTickMark val="none"/>
        <c:tickLblPos val="none"/>
        <c:spPr>
          <a:noFill/>
          <a:ln>
            <a:noFill/>
          </a:ln>
        </c:spPr>
        <c:crossAx val="347774336"/>
        <c:crosses val="autoZero"/>
        <c:crossBetween val="between"/>
        <c:majorUnit val="1"/>
        <c:minorUnit val="1"/>
      </c:valAx>
      <c:spPr>
        <a:noFill/>
        <a:ln>
          <a:solidFill>
            <a:schemeClr val="bg1"/>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48356807511732"/>
          <c:y val="0.76493193791147052"/>
        </c:manualLayout>
      </c:layout>
      <c:overlay val="0"/>
    </c:title>
    <c:autoTitleDeleted val="0"/>
    <c:plotArea>
      <c:layout>
        <c:manualLayout>
          <c:layoutTarget val="inner"/>
          <c:xMode val="edge"/>
          <c:yMode val="edge"/>
          <c:x val="3.7558685446009391E-2"/>
          <c:y val="9.6475675072174541E-2"/>
          <c:w val="0.93114241001564946"/>
          <c:h val="0.57321203486199768"/>
        </c:manualLayout>
      </c:layout>
      <c:barChart>
        <c:barDir val="col"/>
        <c:grouping val="clustered"/>
        <c:varyColors val="0"/>
        <c:ser>
          <c:idx val="0"/>
          <c:order val="0"/>
          <c:tx>
            <c:strRef>
              <c:f>Barcodes!$D$9</c:f>
              <c:strCache>
                <c:ptCount val="1"/>
                <c:pt idx="0">
                  <c:v>xx02       </c:v>
                </c:pt>
              </c:strCache>
            </c:strRef>
          </c:tx>
          <c:spPr>
            <a:solidFill>
              <a:schemeClr val="tx1"/>
            </a:solidFill>
            <a:ln>
              <a:noFill/>
            </a:ln>
          </c:spPr>
          <c:invertIfNegative val="0"/>
          <c:cat>
            <c:strRef>
              <c:f>Barcodes!$D$7</c:f>
              <c:strCache>
                <c:ptCount val="1"/>
                <c:pt idx="0">
                  <c:v>Barcode 2</c:v>
                </c:pt>
              </c:strCache>
            </c:strRef>
          </c:cat>
          <c:val>
            <c:numRef>
              <c:f>Barcodes!$E$11:$E$144</c:f>
              <c:numCache>
                <c:formatCode>0</c:formatCode>
                <c:ptCount val="134"/>
                <c:pt idx="0">
                  <c:v>0</c:v>
                </c:pt>
                <c:pt idx="1">
                  <c:v>0</c:v>
                </c:pt>
                <c:pt idx="2">
                  <c:v>0</c:v>
                </c:pt>
                <c:pt idx="3">
                  <c:v>0</c:v>
                </c:pt>
                <c:pt idx="4">
                  <c:v>0</c:v>
                </c:pt>
                <c:pt idx="5">
                  <c:v>0</c:v>
                </c:pt>
                <c:pt idx="6">
                  <c:v>0</c:v>
                </c:pt>
                <c:pt idx="7">
                  <c:v>0</c:v>
                </c:pt>
                <c:pt idx="8">
                  <c:v>0</c:v>
                </c:pt>
                <c:pt idx="9">
                  <c:v>0</c:v>
                </c:pt>
                <c:pt idx="10">
                  <c:v>0</c:v>
                </c:pt>
                <c:pt idx="11">
                  <c:v>1</c:v>
                </c:pt>
                <c:pt idx="12">
                  <c:v>1</c:v>
                </c:pt>
                <c:pt idx="13">
                  <c:v>0</c:v>
                </c:pt>
                <c:pt idx="14">
                  <c:v>1</c:v>
                </c:pt>
                <c:pt idx="15">
                  <c:v>0</c:v>
                </c:pt>
                <c:pt idx="16">
                  <c:v>0</c:v>
                </c:pt>
                <c:pt idx="17">
                  <c:v>1</c:v>
                </c:pt>
                <c:pt idx="18">
                  <c:v>0</c:v>
                </c:pt>
                <c:pt idx="19">
                  <c:v>0</c:v>
                </c:pt>
                <c:pt idx="20">
                  <c:v>0</c:v>
                </c:pt>
                <c:pt idx="21">
                  <c:v>0</c:v>
                </c:pt>
                <c:pt idx="22">
                  <c:v>1</c:v>
                </c:pt>
                <c:pt idx="23">
                  <c:v>1</c:v>
                </c:pt>
                <c:pt idx="24">
                  <c:v>1</c:v>
                </c:pt>
                <c:pt idx="25">
                  <c:v>0</c:v>
                </c:pt>
                <c:pt idx="26">
                  <c:v>0</c:v>
                </c:pt>
                <c:pt idx="27">
                  <c:v>0</c:v>
                </c:pt>
                <c:pt idx="28">
                  <c:v>1</c:v>
                </c:pt>
                <c:pt idx="29">
                  <c:v>0</c:v>
                </c:pt>
                <c:pt idx="30">
                  <c:v>1</c:v>
                </c:pt>
                <c:pt idx="31">
                  <c:v>1</c:v>
                </c:pt>
                <c:pt idx="32">
                  <c:v>0</c:v>
                </c:pt>
                <c:pt idx="33">
                  <c:v>1</c:v>
                </c:pt>
                <c:pt idx="34">
                  <c:v>1</c:v>
                </c:pt>
                <c:pt idx="35">
                  <c:v>1</c:v>
                </c:pt>
                <c:pt idx="36">
                  <c:v>0</c:v>
                </c:pt>
                <c:pt idx="37">
                  <c:v>0</c:v>
                </c:pt>
                <c:pt idx="38">
                  <c:v>0</c:v>
                </c:pt>
                <c:pt idx="39">
                  <c:v>1</c:v>
                </c:pt>
                <c:pt idx="40">
                  <c:v>0</c:v>
                </c:pt>
                <c:pt idx="41">
                  <c:v>1</c:v>
                </c:pt>
                <c:pt idx="42">
                  <c:v>1</c:v>
                </c:pt>
                <c:pt idx="43">
                  <c:v>0</c:v>
                </c:pt>
                <c:pt idx="44">
                  <c:v>1</c:v>
                </c:pt>
                <c:pt idx="45">
                  <c:v>0</c:v>
                </c:pt>
                <c:pt idx="46">
                  <c:v>0</c:v>
                </c:pt>
                <c:pt idx="47">
                  <c:v>1</c:v>
                </c:pt>
                <c:pt idx="48">
                  <c:v>1</c:v>
                </c:pt>
                <c:pt idx="49">
                  <c:v>1</c:v>
                </c:pt>
                <c:pt idx="50">
                  <c:v>0</c:v>
                </c:pt>
                <c:pt idx="51">
                  <c:v>1</c:v>
                </c:pt>
                <c:pt idx="52">
                  <c:v>1</c:v>
                </c:pt>
                <c:pt idx="53">
                  <c:v>0</c:v>
                </c:pt>
                <c:pt idx="54">
                  <c:v>0</c:v>
                </c:pt>
                <c:pt idx="55">
                  <c:v>1</c:v>
                </c:pt>
                <c:pt idx="56">
                  <c:v>1</c:v>
                </c:pt>
                <c:pt idx="57">
                  <c:v>0</c:v>
                </c:pt>
                <c:pt idx="58">
                  <c:v>0</c:v>
                </c:pt>
                <c:pt idx="59">
                  <c:v>1</c:v>
                </c:pt>
                <c:pt idx="60">
                  <c:v>1</c:v>
                </c:pt>
                <c:pt idx="61">
                  <c:v>1</c:v>
                </c:pt>
                <c:pt idx="62">
                  <c:v>0</c:v>
                </c:pt>
                <c:pt idx="63">
                  <c:v>0</c:v>
                </c:pt>
                <c:pt idx="64">
                  <c:v>1</c:v>
                </c:pt>
                <c:pt idx="65">
                  <c:v>0</c:v>
                </c:pt>
                <c:pt idx="66">
                  <c:v>1</c:v>
                </c:pt>
                <c:pt idx="67">
                  <c:v>1</c:v>
                </c:pt>
                <c:pt idx="68">
                  <c:v>0</c:v>
                </c:pt>
                <c:pt idx="69">
                  <c:v>1</c:v>
                </c:pt>
                <c:pt idx="70">
                  <c:v>1</c:v>
                </c:pt>
                <c:pt idx="71">
                  <c:v>0</c:v>
                </c:pt>
                <c:pt idx="72">
                  <c:v>0</c:v>
                </c:pt>
                <c:pt idx="73">
                  <c:v>1</c:v>
                </c:pt>
                <c:pt idx="74">
                  <c:v>1</c:v>
                </c:pt>
                <c:pt idx="75">
                  <c:v>0</c:v>
                </c:pt>
                <c:pt idx="76">
                  <c:v>0</c:v>
                </c:pt>
                <c:pt idx="77">
                  <c:v>1</c:v>
                </c:pt>
                <c:pt idx="78">
                  <c:v>1</c:v>
                </c:pt>
                <c:pt idx="79">
                  <c:v>0</c:v>
                </c:pt>
                <c:pt idx="80">
                  <c:v>1</c:v>
                </c:pt>
                <c:pt idx="81">
                  <c:v>1</c:v>
                </c:pt>
                <c:pt idx="82">
                  <c:v>0</c:v>
                </c:pt>
                <c:pt idx="83">
                  <c:v>0</c:v>
                </c:pt>
                <c:pt idx="84">
                  <c:v>1</c:v>
                </c:pt>
                <c:pt idx="85">
                  <c:v>1</c:v>
                </c:pt>
                <c:pt idx="86">
                  <c:v>0</c:v>
                </c:pt>
                <c:pt idx="87">
                  <c:v>0</c:v>
                </c:pt>
                <c:pt idx="88">
                  <c:v>1</c:v>
                </c:pt>
                <c:pt idx="89">
                  <c:v>1</c:v>
                </c:pt>
                <c:pt idx="90">
                  <c:v>0</c:v>
                </c:pt>
                <c:pt idx="91">
                  <c:v>1</c:v>
                </c:pt>
                <c:pt idx="92">
                  <c:v>1</c:v>
                </c:pt>
                <c:pt idx="93">
                  <c:v>0</c:v>
                </c:pt>
                <c:pt idx="94">
                  <c:v>0</c:v>
                </c:pt>
                <c:pt idx="95">
                  <c:v>1</c:v>
                </c:pt>
                <c:pt idx="96">
                  <c:v>1</c:v>
                </c:pt>
                <c:pt idx="97">
                  <c:v>0</c:v>
                </c:pt>
                <c:pt idx="98">
                  <c:v>0</c:v>
                </c:pt>
                <c:pt idx="99">
                  <c:v>1</c:v>
                </c:pt>
                <c:pt idx="100">
                  <c:v>0</c:v>
                </c:pt>
                <c:pt idx="101">
                  <c:v>1</c:v>
                </c:pt>
                <c:pt idx="102">
                  <c:v>1</c:v>
                </c:pt>
                <c:pt idx="103">
                  <c:v>1</c:v>
                </c:pt>
                <c:pt idx="104">
                  <c:v>1</c:v>
                </c:pt>
                <c:pt idx="105">
                  <c:v>0</c:v>
                </c:pt>
                <c:pt idx="106">
                  <c:v>0</c:v>
                </c:pt>
                <c:pt idx="107">
                  <c:v>1</c:v>
                </c:pt>
                <c:pt idx="108">
                  <c:v>0</c:v>
                </c:pt>
                <c:pt idx="109">
                  <c:v>0</c:v>
                </c:pt>
                <c:pt idx="110">
                  <c:v>1</c:v>
                </c:pt>
                <c:pt idx="111">
                  <c:v>1</c:v>
                </c:pt>
                <c:pt idx="112">
                  <c:v>0</c:v>
                </c:pt>
                <c:pt idx="113">
                  <c:v>0</c:v>
                </c:pt>
                <c:pt idx="114">
                  <c:v>0</c:v>
                </c:pt>
                <c:pt idx="115">
                  <c:v>1</c:v>
                </c:pt>
                <c:pt idx="116">
                  <c:v>1</c:v>
                </c:pt>
                <c:pt idx="117">
                  <c:v>1</c:v>
                </c:pt>
                <c:pt idx="118">
                  <c:v>0</c:v>
                </c:pt>
                <c:pt idx="119">
                  <c:v>1</c:v>
                </c:pt>
                <c:pt idx="120">
                  <c:v>0</c:v>
                </c:pt>
                <c:pt idx="121">
                  <c:v>1</c:v>
                </c:pt>
                <c:pt idx="122">
                  <c:v>1</c:v>
                </c:pt>
                <c:pt idx="123">
                  <c:v>0</c:v>
                </c:pt>
                <c:pt idx="124">
                  <c:v>0</c:v>
                </c:pt>
                <c:pt idx="125">
                  <c:v>0</c:v>
                </c:pt>
                <c:pt idx="126">
                  <c:v>0</c:v>
                </c:pt>
                <c:pt idx="127">
                  <c:v>0</c:v>
                </c:pt>
                <c:pt idx="128">
                  <c:v>0</c:v>
                </c:pt>
                <c:pt idx="129">
                  <c:v>0</c:v>
                </c:pt>
                <c:pt idx="130">
                  <c:v>0</c:v>
                </c:pt>
                <c:pt idx="131">
                  <c:v>0</c:v>
                </c:pt>
                <c:pt idx="132">
                  <c:v>0</c:v>
                </c:pt>
                <c:pt idx="133">
                  <c:v>0</c:v>
                </c:pt>
              </c:numCache>
            </c:numRef>
          </c:val>
        </c:ser>
        <c:dLbls>
          <c:showLegendKey val="0"/>
          <c:showVal val="0"/>
          <c:showCatName val="0"/>
          <c:showSerName val="0"/>
          <c:showPercent val="0"/>
          <c:showBubbleSize val="0"/>
        </c:dLbls>
        <c:gapWidth val="0"/>
        <c:axId val="243882240"/>
        <c:axId val="243884032"/>
      </c:barChart>
      <c:catAx>
        <c:axId val="243882240"/>
        <c:scaling>
          <c:orientation val="minMax"/>
        </c:scaling>
        <c:delete val="0"/>
        <c:axPos val="b"/>
        <c:numFmt formatCode="General" sourceLinked="1"/>
        <c:majorTickMark val="none"/>
        <c:minorTickMark val="none"/>
        <c:tickLblPos val="none"/>
        <c:spPr>
          <a:noFill/>
          <a:ln>
            <a:noFill/>
          </a:ln>
        </c:spPr>
        <c:crossAx val="243884032"/>
        <c:crosses val="autoZero"/>
        <c:auto val="0"/>
        <c:lblAlgn val="ctr"/>
        <c:lblOffset val="100"/>
        <c:tickLblSkip val="1"/>
        <c:noMultiLvlLbl val="0"/>
      </c:catAx>
      <c:valAx>
        <c:axId val="243884032"/>
        <c:scaling>
          <c:orientation val="minMax"/>
          <c:max val="1"/>
          <c:min val="0"/>
        </c:scaling>
        <c:delete val="0"/>
        <c:axPos val="l"/>
        <c:majorGridlines/>
        <c:numFmt formatCode="0" sourceLinked="1"/>
        <c:majorTickMark val="none"/>
        <c:minorTickMark val="none"/>
        <c:tickLblPos val="none"/>
        <c:spPr>
          <a:noFill/>
          <a:ln>
            <a:noFill/>
          </a:ln>
        </c:spPr>
        <c:crossAx val="243882240"/>
        <c:crosses val="autoZero"/>
        <c:crossBetween val="between"/>
        <c:majorUnit val="1"/>
        <c:minorUnit val="1"/>
      </c:valAx>
      <c:spPr>
        <a:noFill/>
        <a:ln>
          <a:solidFill>
            <a:schemeClr val="bg1"/>
          </a:solidFill>
        </a:ln>
      </c:spPr>
    </c:plotArea>
    <c:plotVisOnly val="1"/>
    <c:dispBlanksAs val="gap"/>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782411457827029"/>
          <c:y val="0.87624479657781562"/>
        </c:manualLayout>
      </c:layout>
      <c:overlay val="0"/>
    </c:title>
    <c:autoTitleDeleted val="0"/>
    <c:plotArea>
      <c:layout>
        <c:manualLayout>
          <c:layoutTarget val="inner"/>
          <c:xMode val="edge"/>
          <c:yMode val="edge"/>
          <c:x val="2.2633744855967079E-2"/>
          <c:y val="3.7837992829828346E-2"/>
          <c:w val="0.95473251028806583"/>
          <c:h val="0.7990515039110978"/>
        </c:manualLayout>
      </c:layout>
      <c:barChart>
        <c:barDir val="col"/>
        <c:grouping val="clustered"/>
        <c:varyColors val="0"/>
        <c:ser>
          <c:idx val="0"/>
          <c:order val="0"/>
          <c:tx>
            <c:strRef>
              <c:f>Barcodes!$B$9</c:f>
              <c:strCache>
                <c:ptCount val="1"/>
                <c:pt idx="0">
                  <c:v>xx01       </c:v>
                </c:pt>
              </c:strCache>
            </c:strRef>
          </c:tx>
          <c:spPr>
            <a:solidFill>
              <a:schemeClr val="tx1"/>
            </a:solidFill>
            <a:ln>
              <a:noFill/>
            </a:ln>
          </c:spPr>
          <c:invertIfNegative val="0"/>
          <c:val>
            <c:numRef>
              <c:f>Barcodes!$C$11:$C$144</c:f>
              <c:numCache>
                <c:formatCode>0</c:formatCode>
                <c:ptCount val="134"/>
                <c:pt idx="0">
                  <c:v>0</c:v>
                </c:pt>
                <c:pt idx="1">
                  <c:v>0</c:v>
                </c:pt>
                <c:pt idx="2">
                  <c:v>0</c:v>
                </c:pt>
                <c:pt idx="3">
                  <c:v>0</c:v>
                </c:pt>
                <c:pt idx="4">
                  <c:v>0</c:v>
                </c:pt>
                <c:pt idx="5">
                  <c:v>0</c:v>
                </c:pt>
                <c:pt idx="6">
                  <c:v>0</c:v>
                </c:pt>
                <c:pt idx="7">
                  <c:v>0</c:v>
                </c:pt>
                <c:pt idx="8">
                  <c:v>0</c:v>
                </c:pt>
                <c:pt idx="9">
                  <c:v>0</c:v>
                </c:pt>
                <c:pt idx="10">
                  <c:v>0</c:v>
                </c:pt>
                <c:pt idx="11">
                  <c:v>1</c:v>
                </c:pt>
                <c:pt idx="12">
                  <c:v>1</c:v>
                </c:pt>
                <c:pt idx="13">
                  <c:v>0</c:v>
                </c:pt>
                <c:pt idx="14">
                  <c:v>1</c:v>
                </c:pt>
                <c:pt idx="15">
                  <c:v>0</c:v>
                </c:pt>
                <c:pt idx="16">
                  <c:v>0</c:v>
                </c:pt>
                <c:pt idx="17">
                  <c:v>1</c:v>
                </c:pt>
                <c:pt idx="18">
                  <c:v>0</c:v>
                </c:pt>
                <c:pt idx="19">
                  <c:v>0</c:v>
                </c:pt>
                <c:pt idx="20">
                  <c:v>0</c:v>
                </c:pt>
                <c:pt idx="21">
                  <c:v>0</c:v>
                </c:pt>
                <c:pt idx="22">
                  <c:v>1</c:v>
                </c:pt>
                <c:pt idx="23">
                  <c:v>1</c:v>
                </c:pt>
                <c:pt idx="24">
                  <c:v>1</c:v>
                </c:pt>
                <c:pt idx="25">
                  <c:v>0</c:v>
                </c:pt>
                <c:pt idx="26">
                  <c:v>0</c:v>
                </c:pt>
                <c:pt idx="27">
                  <c:v>0</c:v>
                </c:pt>
                <c:pt idx="28">
                  <c:v>1</c:v>
                </c:pt>
                <c:pt idx="29">
                  <c:v>0</c:v>
                </c:pt>
                <c:pt idx="30">
                  <c:v>1</c:v>
                </c:pt>
                <c:pt idx="31">
                  <c:v>1</c:v>
                </c:pt>
                <c:pt idx="32">
                  <c:v>0</c:v>
                </c:pt>
                <c:pt idx="33">
                  <c:v>1</c:v>
                </c:pt>
                <c:pt idx="34">
                  <c:v>1</c:v>
                </c:pt>
                <c:pt idx="35">
                  <c:v>1</c:v>
                </c:pt>
                <c:pt idx="36">
                  <c:v>0</c:v>
                </c:pt>
                <c:pt idx="37">
                  <c:v>0</c:v>
                </c:pt>
                <c:pt idx="38">
                  <c:v>0</c:v>
                </c:pt>
                <c:pt idx="39">
                  <c:v>1</c:v>
                </c:pt>
                <c:pt idx="40">
                  <c:v>0</c:v>
                </c:pt>
                <c:pt idx="41">
                  <c:v>1</c:v>
                </c:pt>
                <c:pt idx="42">
                  <c:v>1</c:v>
                </c:pt>
                <c:pt idx="43">
                  <c:v>0</c:v>
                </c:pt>
                <c:pt idx="44">
                  <c:v>1</c:v>
                </c:pt>
                <c:pt idx="45">
                  <c:v>0</c:v>
                </c:pt>
                <c:pt idx="46">
                  <c:v>0</c:v>
                </c:pt>
                <c:pt idx="47">
                  <c:v>1</c:v>
                </c:pt>
                <c:pt idx="48">
                  <c:v>1</c:v>
                </c:pt>
                <c:pt idx="49">
                  <c:v>1</c:v>
                </c:pt>
                <c:pt idx="50">
                  <c:v>0</c:v>
                </c:pt>
                <c:pt idx="51">
                  <c:v>1</c:v>
                </c:pt>
                <c:pt idx="52">
                  <c:v>1</c:v>
                </c:pt>
                <c:pt idx="53">
                  <c:v>0</c:v>
                </c:pt>
                <c:pt idx="54">
                  <c:v>0</c:v>
                </c:pt>
                <c:pt idx="55">
                  <c:v>1</c:v>
                </c:pt>
                <c:pt idx="56">
                  <c:v>0</c:v>
                </c:pt>
                <c:pt idx="57">
                  <c:v>0</c:v>
                </c:pt>
                <c:pt idx="58">
                  <c:v>1</c:v>
                </c:pt>
                <c:pt idx="59">
                  <c:v>1</c:v>
                </c:pt>
                <c:pt idx="60">
                  <c:v>1</c:v>
                </c:pt>
                <c:pt idx="61">
                  <c:v>0</c:v>
                </c:pt>
                <c:pt idx="62">
                  <c:v>0</c:v>
                </c:pt>
                <c:pt idx="63">
                  <c:v>1</c:v>
                </c:pt>
                <c:pt idx="64">
                  <c:v>1</c:v>
                </c:pt>
                <c:pt idx="65">
                  <c:v>0</c:v>
                </c:pt>
                <c:pt idx="66">
                  <c:v>1</c:v>
                </c:pt>
                <c:pt idx="67">
                  <c:v>1</c:v>
                </c:pt>
                <c:pt idx="68">
                  <c:v>0</c:v>
                </c:pt>
                <c:pt idx="69">
                  <c:v>1</c:v>
                </c:pt>
                <c:pt idx="70">
                  <c:v>1</c:v>
                </c:pt>
                <c:pt idx="71">
                  <c:v>0</c:v>
                </c:pt>
                <c:pt idx="72">
                  <c:v>0</c:v>
                </c:pt>
                <c:pt idx="73">
                  <c:v>1</c:v>
                </c:pt>
                <c:pt idx="74">
                  <c:v>1</c:v>
                </c:pt>
                <c:pt idx="75">
                  <c:v>0</c:v>
                </c:pt>
                <c:pt idx="76">
                  <c:v>0</c:v>
                </c:pt>
                <c:pt idx="77">
                  <c:v>1</c:v>
                </c:pt>
                <c:pt idx="78">
                  <c:v>1</c:v>
                </c:pt>
                <c:pt idx="79">
                  <c:v>0</c:v>
                </c:pt>
                <c:pt idx="80">
                  <c:v>1</c:v>
                </c:pt>
                <c:pt idx="81">
                  <c:v>1</c:v>
                </c:pt>
                <c:pt idx="82">
                  <c:v>0</c:v>
                </c:pt>
                <c:pt idx="83">
                  <c:v>0</c:v>
                </c:pt>
                <c:pt idx="84">
                  <c:v>1</c:v>
                </c:pt>
                <c:pt idx="85">
                  <c:v>1</c:v>
                </c:pt>
                <c:pt idx="86">
                  <c:v>0</c:v>
                </c:pt>
                <c:pt idx="87">
                  <c:v>0</c:v>
                </c:pt>
                <c:pt idx="88">
                  <c:v>1</c:v>
                </c:pt>
                <c:pt idx="89">
                  <c:v>1</c:v>
                </c:pt>
                <c:pt idx="90">
                  <c:v>0</c:v>
                </c:pt>
                <c:pt idx="91">
                  <c:v>1</c:v>
                </c:pt>
                <c:pt idx="92">
                  <c:v>1</c:v>
                </c:pt>
                <c:pt idx="93">
                  <c:v>0</c:v>
                </c:pt>
                <c:pt idx="94">
                  <c:v>0</c:v>
                </c:pt>
                <c:pt idx="95">
                  <c:v>1</c:v>
                </c:pt>
                <c:pt idx="96">
                  <c:v>1</c:v>
                </c:pt>
                <c:pt idx="97">
                  <c:v>0</c:v>
                </c:pt>
                <c:pt idx="98">
                  <c:v>0</c:v>
                </c:pt>
                <c:pt idx="99">
                  <c:v>1</c:v>
                </c:pt>
                <c:pt idx="100">
                  <c:v>0</c:v>
                </c:pt>
                <c:pt idx="101">
                  <c:v>0</c:v>
                </c:pt>
                <c:pt idx="102">
                  <c:v>0</c:v>
                </c:pt>
                <c:pt idx="103">
                  <c:v>1</c:v>
                </c:pt>
                <c:pt idx="104">
                  <c:v>1</c:v>
                </c:pt>
                <c:pt idx="105">
                  <c:v>1</c:v>
                </c:pt>
                <c:pt idx="106">
                  <c:v>1</c:v>
                </c:pt>
                <c:pt idx="107">
                  <c:v>0</c:v>
                </c:pt>
                <c:pt idx="108">
                  <c:v>1</c:v>
                </c:pt>
                <c:pt idx="109">
                  <c:v>0</c:v>
                </c:pt>
                <c:pt idx="110">
                  <c:v>1</c:v>
                </c:pt>
                <c:pt idx="111">
                  <c:v>1</c:v>
                </c:pt>
                <c:pt idx="112">
                  <c:v>0</c:v>
                </c:pt>
                <c:pt idx="113">
                  <c:v>0</c:v>
                </c:pt>
                <c:pt idx="114">
                  <c:v>0</c:v>
                </c:pt>
                <c:pt idx="115">
                  <c:v>1</c:v>
                </c:pt>
                <c:pt idx="116">
                  <c:v>1</c:v>
                </c:pt>
                <c:pt idx="117">
                  <c:v>1</c:v>
                </c:pt>
                <c:pt idx="118">
                  <c:v>0</c:v>
                </c:pt>
                <c:pt idx="119">
                  <c:v>1</c:v>
                </c:pt>
                <c:pt idx="120">
                  <c:v>0</c:v>
                </c:pt>
                <c:pt idx="121">
                  <c:v>1</c:v>
                </c:pt>
                <c:pt idx="122">
                  <c:v>1</c:v>
                </c:pt>
                <c:pt idx="123">
                  <c:v>0</c:v>
                </c:pt>
                <c:pt idx="124">
                  <c:v>0</c:v>
                </c:pt>
                <c:pt idx="125">
                  <c:v>0</c:v>
                </c:pt>
                <c:pt idx="126">
                  <c:v>0</c:v>
                </c:pt>
                <c:pt idx="127">
                  <c:v>0</c:v>
                </c:pt>
                <c:pt idx="128">
                  <c:v>0</c:v>
                </c:pt>
                <c:pt idx="129">
                  <c:v>0</c:v>
                </c:pt>
                <c:pt idx="130">
                  <c:v>0</c:v>
                </c:pt>
                <c:pt idx="131">
                  <c:v>0</c:v>
                </c:pt>
                <c:pt idx="132">
                  <c:v>0</c:v>
                </c:pt>
                <c:pt idx="133">
                  <c:v>0</c:v>
                </c:pt>
              </c:numCache>
            </c:numRef>
          </c:val>
        </c:ser>
        <c:dLbls>
          <c:showLegendKey val="0"/>
          <c:showVal val="0"/>
          <c:showCatName val="0"/>
          <c:showSerName val="0"/>
          <c:showPercent val="0"/>
          <c:showBubbleSize val="0"/>
        </c:dLbls>
        <c:gapWidth val="0"/>
        <c:axId val="244781824"/>
        <c:axId val="244783360"/>
      </c:barChart>
      <c:catAx>
        <c:axId val="244781824"/>
        <c:scaling>
          <c:orientation val="minMax"/>
        </c:scaling>
        <c:delete val="0"/>
        <c:axPos val="b"/>
        <c:numFmt formatCode="General" sourceLinked="1"/>
        <c:majorTickMark val="none"/>
        <c:minorTickMark val="none"/>
        <c:tickLblPos val="none"/>
        <c:spPr>
          <a:noFill/>
          <a:ln>
            <a:noFill/>
          </a:ln>
        </c:spPr>
        <c:crossAx val="244783360"/>
        <c:crosses val="autoZero"/>
        <c:auto val="0"/>
        <c:lblAlgn val="ctr"/>
        <c:lblOffset val="100"/>
        <c:tickLblSkip val="1"/>
        <c:noMultiLvlLbl val="0"/>
      </c:catAx>
      <c:valAx>
        <c:axId val="244783360"/>
        <c:scaling>
          <c:orientation val="minMax"/>
          <c:max val="1"/>
          <c:min val="0"/>
        </c:scaling>
        <c:delete val="0"/>
        <c:axPos val="l"/>
        <c:majorGridlines/>
        <c:numFmt formatCode="0" sourceLinked="1"/>
        <c:majorTickMark val="none"/>
        <c:minorTickMark val="none"/>
        <c:tickLblPos val="none"/>
        <c:spPr>
          <a:noFill/>
          <a:ln>
            <a:noFill/>
          </a:ln>
        </c:spPr>
        <c:crossAx val="244781824"/>
        <c:crosses val="autoZero"/>
        <c:crossBetween val="between"/>
        <c:majorUnit val="1"/>
        <c:minorUnit val="1"/>
      </c:valAx>
      <c:spPr>
        <a:noFill/>
        <a:ln>
          <a:solidFill>
            <a:schemeClr val="bg1"/>
          </a:solidFill>
        </a:ln>
      </c:spPr>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16979359061597"/>
          <c:y val="0.88762459913077429"/>
        </c:manualLayout>
      </c:layout>
      <c:overlay val="0"/>
    </c:title>
    <c:autoTitleDeleted val="0"/>
    <c:plotArea>
      <c:layout>
        <c:manualLayout>
          <c:layoutTarget val="inner"/>
          <c:xMode val="edge"/>
          <c:yMode val="edge"/>
          <c:x val="2.2633744855967079E-2"/>
          <c:y val="4.5424527865134109E-2"/>
          <c:w val="0.95473251028806583"/>
          <c:h val="0.7990515039110978"/>
        </c:manualLayout>
      </c:layout>
      <c:barChart>
        <c:barDir val="col"/>
        <c:grouping val="clustered"/>
        <c:varyColors val="0"/>
        <c:ser>
          <c:idx val="0"/>
          <c:order val="0"/>
          <c:tx>
            <c:strRef>
              <c:f>Barcodes!$D$9</c:f>
              <c:strCache>
                <c:ptCount val="1"/>
                <c:pt idx="0">
                  <c:v>xx02       </c:v>
                </c:pt>
              </c:strCache>
            </c:strRef>
          </c:tx>
          <c:spPr>
            <a:solidFill>
              <a:schemeClr val="tx1"/>
            </a:solidFill>
            <a:ln>
              <a:noFill/>
            </a:ln>
          </c:spPr>
          <c:invertIfNegative val="0"/>
          <c:val>
            <c:numRef>
              <c:f>Barcodes!$E$11:$E$144</c:f>
              <c:numCache>
                <c:formatCode>0</c:formatCode>
                <c:ptCount val="134"/>
                <c:pt idx="0">
                  <c:v>0</c:v>
                </c:pt>
                <c:pt idx="1">
                  <c:v>0</c:v>
                </c:pt>
                <c:pt idx="2">
                  <c:v>0</c:v>
                </c:pt>
                <c:pt idx="3">
                  <c:v>0</c:v>
                </c:pt>
                <c:pt idx="4">
                  <c:v>0</c:v>
                </c:pt>
                <c:pt idx="5">
                  <c:v>0</c:v>
                </c:pt>
                <c:pt idx="6">
                  <c:v>0</c:v>
                </c:pt>
                <c:pt idx="7">
                  <c:v>0</c:v>
                </c:pt>
                <c:pt idx="8">
                  <c:v>0</c:v>
                </c:pt>
                <c:pt idx="9">
                  <c:v>0</c:v>
                </c:pt>
                <c:pt idx="10">
                  <c:v>0</c:v>
                </c:pt>
                <c:pt idx="11">
                  <c:v>1</c:v>
                </c:pt>
                <c:pt idx="12">
                  <c:v>1</c:v>
                </c:pt>
                <c:pt idx="13">
                  <c:v>0</c:v>
                </c:pt>
                <c:pt idx="14">
                  <c:v>1</c:v>
                </c:pt>
                <c:pt idx="15">
                  <c:v>0</c:v>
                </c:pt>
                <c:pt idx="16">
                  <c:v>0</c:v>
                </c:pt>
                <c:pt idx="17">
                  <c:v>1</c:v>
                </c:pt>
                <c:pt idx="18">
                  <c:v>0</c:v>
                </c:pt>
                <c:pt idx="19">
                  <c:v>0</c:v>
                </c:pt>
                <c:pt idx="20">
                  <c:v>0</c:v>
                </c:pt>
                <c:pt idx="21">
                  <c:v>0</c:v>
                </c:pt>
                <c:pt idx="22">
                  <c:v>1</c:v>
                </c:pt>
                <c:pt idx="23">
                  <c:v>1</c:v>
                </c:pt>
                <c:pt idx="24">
                  <c:v>1</c:v>
                </c:pt>
                <c:pt idx="25">
                  <c:v>0</c:v>
                </c:pt>
                <c:pt idx="26">
                  <c:v>0</c:v>
                </c:pt>
                <c:pt idx="27">
                  <c:v>0</c:v>
                </c:pt>
                <c:pt idx="28">
                  <c:v>1</c:v>
                </c:pt>
                <c:pt idx="29">
                  <c:v>0</c:v>
                </c:pt>
                <c:pt idx="30">
                  <c:v>1</c:v>
                </c:pt>
                <c:pt idx="31">
                  <c:v>1</c:v>
                </c:pt>
                <c:pt idx="32">
                  <c:v>0</c:v>
                </c:pt>
                <c:pt idx="33">
                  <c:v>1</c:v>
                </c:pt>
                <c:pt idx="34">
                  <c:v>1</c:v>
                </c:pt>
                <c:pt idx="35">
                  <c:v>1</c:v>
                </c:pt>
                <c:pt idx="36">
                  <c:v>0</c:v>
                </c:pt>
                <c:pt idx="37">
                  <c:v>0</c:v>
                </c:pt>
                <c:pt idx="38">
                  <c:v>0</c:v>
                </c:pt>
                <c:pt idx="39">
                  <c:v>1</c:v>
                </c:pt>
                <c:pt idx="40">
                  <c:v>0</c:v>
                </c:pt>
                <c:pt idx="41">
                  <c:v>1</c:v>
                </c:pt>
                <c:pt idx="42">
                  <c:v>1</c:v>
                </c:pt>
                <c:pt idx="43">
                  <c:v>0</c:v>
                </c:pt>
                <c:pt idx="44">
                  <c:v>1</c:v>
                </c:pt>
                <c:pt idx="45">
                  <c:v>0</c:v>
                </c:pt>
                <c:pt idx="46">
                  <c:v>0</c:v>
                </c:pt>
                <c:pt idx="47">
                  <c:v>1</c:v>
                </c:pt>
                <c:pt idx="48">
                  <c:v>1</c:v>
                </c:pt>
                <c:pt idx="49">
                  <c:v>1</c:v>
                </c:pt>
                <c:pt idx="50">
                  <c:v>0</c:v>
                </c:pt>
                <c:pt idx="51">
                  <c:v>1</c:v>
                </c:pt>
                <c:pt idx="52">
                  <c:v>1</c:v>
                </c:pt>
                <c:pt idx="53">
                  <c:v>0</c:v>
                </c:pt>
                <c:pt idx="54">
                  <c:v>0</c:v>
                </c:pt>
                <c:pt idx="55">
                  <c:v>1</c:v>
                </c:pt>
                <c:pt idx="56">
                  <c:v>1</c:v>
                </c:pt>
                <c:pt idx="57">
                  <c:v>0</c:v>
                </c:pt>
                <c:pt idx="58">
                  <c:v>0</c:v>
                </c:pt>
                <c:pt idx="59">
                  <c:v>1</c:v>
                </c:pt>
                <c:pt idx="60">
                  <c:v>1</c:v>
                </c:pt>
                <c:pt idx="61">
                  <c:v>1</c:v>
                </c:pt>
                <c:pt idx="62">
                  <c:v>0</c:v>
                </c:pt>
                <c:pt idx="63">
                  <c:v>0</c:v>
                </c:pt>
                <c:pt idx="64">
                  <c:v>1</c:v>
                </c:pt>
                <c:pt idx="65">
                  <c:v>0</c:v>
                </c:pt>
                <c:pt idx="66">
                  <c:v>1</c:v>
                </c:pt>
                <c:pt idx="67">
                  <c:v>1</c:v>
                </c:pt>
                <c:pt idx="68">
                  <c:v>0</c:v>
                </c:pt>
                <c:pt idx="69">
                  <c:v>1</c:v>
                </c:pt>
                <c:pt idx="70">
                  <c:v>1</c:v>
                </c:pt>
                <c:pt idx="71">
                  <c:v>0</c:v>
                </c:pt>
                <c:pt idx="72">
                  <c:v>0</c:v>
                </c:pt>
                <c:pt idx="73">
                  <c:v>1</c:v>
                </c:pt>
                <c:pt idx="74">
                  <c:v>1</c:v>
                </c:pt>
                <c:pt idx="75">
                  <c:v>0</c:v>
                </c:pt>
                <c:pt idx="76">
                  <c:v>0</c:v>
                </c:pt>
                <c:pt idx="77">
                  <c:v>1</c:v>
                </c:pt>
                <c:pt idx="78">
                  <c:v>1</c:v>
                </c:pt>
                <c:pt idx="79">
                  <c:v>0</c:v>
                </c:pt>
                <c:pt idx="80">
                  <c:v>1</c:v>
                </c:pt>
                <c:pt idx="81">
                  <c:v>1</c:v>
                </c:pt>
                <c:pt idx="82">
                  <c:v>0</c:v>
                </c:pt>
                <c:pt idx="83">
                  <c:v>0</c:v>
                </c:pt>
                <c:pt idx="84">
                  <c:v>1</c:v>
                </c:pt>
                <c:pt idx="85">
                  <c:v>1</c:v>
                </c:pt>
                <c:pt idx="86">
                  <c:v>0</c:v>
                </c:pt>
                <c:pt idx="87">
                  <c:v>0</c:v>
                </c:pt>
                <c:pt idx="88">
                  <c:v>1</c:v>
                </c:pt>
                <c:pt idx="89">
                  <c:v>1</c:v>
                </c:pt>
                <c:pt idx="90">
                  <c:v>0</c:v>
                </c:pt>
                <c:pt idx="91">
                  <c:v>1</c:v>
                </c:pt>
                <c:pt idx="92">
                  <c:v>1</c:v>
                </c:pt>
                <c:pt idx="93">
                  <c:v>0</c:v>
                </c:pt>
                <c:pt idx="94">
                  <c:v>0</c:v>
                </c:pt>
                <c:pt idx="95">
                  <c:v>1</c:v>
                </c:pt>
                <c:pt idx="96">
                  <c:v>1</c:v>
                </c:pt>
                <c:pt idx="97">
                  <c:v>0</c:v>
                </c:pt>
                <c:pt idx="98">
                  <c:v>0</c:v>
                </c:pt>
                <c:pt idx="99">
                  <c:v>1</c:v>
                </c:pt>
                <c:pt idx="100">
                  <c:v>0</c:v>
                </c:pt>
                <c:pt idx="101">
                  <c:v>1</c:v>
                </c:pt>
                <c:pt idx="102">
                  <c:v>1</c:v>
                </c:pt>
                <c:pt idx="103">
                  <c:v>1</c:v>
                </c:pt>
                <c:pt idx="104">
                  <c:v>1</c:v>
                </c:pt>
                <c:pt idx="105">
                  <c:v>0</c:v>
                </c:pt>
                <c:pt idx="106">
                  <c:v>0</c:v>
                </c:pt>
                <c:pt idx="107">
                  <c:v>1</c:v>
                </c:pt>
                <c:pt idx="108">
                  <c:v>0</c:v>
                </c:pt>
                <c:pt idx="109">
                  <c:v>0</c:v>
                </c:pt>
                <c:pt idx="110">
                  <c:v>1</c:v>
                </c:pt>
                <c:pt idx="111">
                  <c:v>1</c:v>
                </c:pt>
                <c:pt idx="112">
                  <c:v>0</c:v>
                </c:pt>
                <c:pt idx="113">
                  <c:v>0</c:v>
                </c:pt>
                <c:pt idx="114">
                  <c:v>0</c:v>
                </c:pt>
                <c:pt idx="115">
                  <c:v>1</c:v>
                </c:pt>
                <c:pt idx="116">
                  <c:v>1</c:v>
                </c:pt>
                <c:pt idx="117">
                  <c:v>1</c:v>
                </c:pt>
                <c:pt idx="118">
                  <c:v>0</c:v>
                </c:pt>
                <c:pt idx="119">
                  <c:v>1</c:v>
                </c:pt>
                <c:pt idx="120">
                  <c:v>0</c:v>
                </c:pt>
                <c:pt idx="121">
                  <c:v>1</c:v>
                </c:pt>
                <c:pt idx="122">
                  <c:v>1</c:v>
                </c:pt>
                <c:pt idx="123">
                  <c:v>0</c:v>
                </c:pt>
                <c:pt idx="124">
                  <c:v>0</c:v>
                </c:pt>
                <c:pt idx="125">
                  <c:v>0</c:v>
                </c:pt>
                <c:pt idx="126">
                  <c:v>0</c:v>
                </c:pt>
                <c:pt idx="127">
                  <c:v>0</c:v>
                </c:pt>
                <c:pt idx="128">
                  <c:v>0</c:v>
                </c:pt>
                <c:pt idx="129">
                  <c:v>0</c:v>
                </c:pt>
                <c:pt idx="130">
                  <c:v>0</c:v>
                </c:pt>
                <c:pt idx="131">
                  <c:v>0</c:v>
                </c:pt>
                <c:pt idx="132">
                  <c:v>0</c:v>
                </c:pt>
                <c:pt idx="133">
                  <c:v>0</c:v>
                </c:pt>
              </c:numCache>
            </c:numRef>
          </c:val>
        </c:ser>
        <c:dLbls>
          <c:showLegendKey val="0"/>
          <c:showVal val="0"/>
          <c:showCatName val="0"/>
          <c:showSerName val="0"/>
          <c:showPercent val="0"/>
          <c:showBubbleSize val="0"/>
        </c:dLbls>
        <c:gapWidth val="0"/>
        <c:axId val="244799360"/>
        <c:axId val="244800896"/>
      </c:barChart>
      <c:catAx>
        <c:axId val="244799360"/>
        <c:scaling>
          <c:orientation val="minMax"/>
        </c:scaling>
        <c:delete val="0"/>
        <c:axPos val="b"/>
        <c:numFmt formatCode="General" sourceLinked="1"/>
        <c:majorTickMark val="none"/>
        <c:minorTickMark val="none"/>
        <c:tickLblPos val="none"/>
        <c:spPr>
          <a:noFill/>
          <a:ln>
            <a:noFill/>
          </a:ln>
        </c:spPr>
        <c:crossAx val="244800896"/>
        <c:crosses val="autoZero"/>
        <c:auto val="0"/>
        <c:lblAlgn val="ctr"/>
        <c:lblOffset val="100"/>
        <c:tickLblSkip val="1"/>
        <c:noMultiLvlLbl val="0"/>
      </c:catAx>
      <c:valAx>
        <c:axId val="244800896"/>
        <c:scaling>
          <c:orientation val="minMax"/>
          <c:max val="1"/>
          <c:min val="0"/>
        </c:scaling>
        <c:delete val="0"/>
        <c:axPos val="l"/>
        <c:majorGridlines/>
        <c:numFmt formatCode="0" sourceLinked="1"/>
        <c:majorTickMark val="none"/>
        <c:minorTickMark val="none"/>
        <c:tickLblPos val="none"/>
        <c:spPr>
          <a:noFill/>
          <a:ln>
            <a:noFill/>
          </a:ln>
        </c:spPr>
        <c:crossAx val="244799360"/>
        <c:crosses val="autoZero"/>
        <c:crossBetween val="between"/>
        <c:majorUnit val="1"/>
        <c:minorUnit val="1"/>
      </c:valAx>
      <c:spPr>
        <a:noFill/>
        <a:ln>
          <a:solidFill>
            <a:schemeClr val="bg1"/>
          </a:solidFill>
        </a:ln>
      </c:spPr>
    </c:plotArea>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342900</xdr:colOff>
          <xdr:row>1</xdr:row>
          <xdr:rowOff>66675</xdr:rowOff>
        </xdr:from>
        <xdr:to>
          <xdr:col>2</xdr:col>
          <xdr:colOff>1266825</xdr:colOff>
          <xdr:row>4</xdr:row>
          <xdr:rowOff>19050</xdr:rowOff>
        </xdr:to>
        <xdr:sp macro="" textlink="">
          <xdr:nvSpPr>
            <xdr:cNvPr id="35841" name="Button 1" hidden="1">
              <a:extLst>
                <a:ext uri="{63B3BB69-23CF-44E3-9099-C40C66FF867C}">
                  <a14:compatExt spid="_x0000_s358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1" i="0" u="none" strike="noStrike" baseline="0">
                  <a:solidFill>
                    <a:srgbClr val="000000"/>
                  </a:solidFill>
                  <a:latin typeface="Arial"/>
                  <a:cs typeface="Arial"/>
                </a:rPr>
                <a:t>Print Runners Numbers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2562225</xdr:colOff>
      <xdr:row>3</xdr:row>
      <xdr:rowOff>0</xdr:rowOff>
    </xdr:from>
    <xdr:to>
      <xdr:col>0</xdr:col>
      <xdr:colOff>4722225</xdr:colOff>
      <xdr:row>4</xdr:row>
      <xdr:rowOff>241800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2457450</xdr:colOff>
      <xdr:row>11</xdr:row>
      <xdr:rowOff>44450</xdr:rowOff>
    </xdr:from>
    <xdr:to>
      <xdr:col>0</xdr:col>
      <xdr:colOff>4617450</xdr:colOff>
      <xdr:row>13</xdr:row>
      <xdr:rowOff>38600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342900</xdr:colOff>
      <xdr:row>11</xdr:row>
      <xdr:rowOff>469900</xdr:rowOff>
    </xdr:from>
    <xdr:to>
      <xdr:col>0</xdr:col>
      <xdr:colOff>1245870</xdr:colOff>
      <xdr:row>14</xdr:row>
      <xdr:rowOff>95885</xdr:rowOff>
    </xdr:to>
    <xdr:pic>
      <xdr:nvPicPr>
        <xdr:cNvPr id="8" name="Picture 7" descr="bradford 2"/>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8931275"/>
          <a:ext cx="902970" cy="975360"/>
        </a:xfrm>
        <a:prstGeom prst="rect">
          <a:avLst/>
        </a:prstGeom>
        <a:noFill/>
        <a:ln>
          <a:noFill/>
        </a:ln>
      </xdr:spPr>
    </xdr:pic>
    <xdr:clientData/>
  </xdr:twoCellAnchor>
  <xdr:twoCellAnchor editAs="oneCell">
    <xdr:from>
      <xdr:col>0</xdr:col>
      <xdr:colOff>269875</xdr:colOff>
      <xdr:row>3</xdr:row>
      <xdr:rowOff>508000</xdr:rowOff>
    </xdr:from>
    <xdr:to>
      <xdr:col>0</xdr:col>
      <xdr:colOff>1172845</xdr:colOff>
      <xdr:row>6</xdr:row>
      <xdr:rowOff>133985</xdr:rowOff>
    </xdr:to>
    <xdr:pic>
      <xdr:nvPicPr>
        <xdr:cNvPr id="7" name="Picture 6" descr="bradford 2"/>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9875" y="3746500"/>
          <a:ext cx="902970" cy="9753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xdr:colOff>
      <xdr:row>9</xdr:row>
      <xdr:rowOff>161925</xdr:rowOff>
    </xdr:from>
    <xdr:to>
      <xdr:col>16</xdr:col>
      <xdr:colOff>104775</xdr:colOff>
      <xdr:row>30</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790575</xdr:colOff>
      <xdr:row>33</xdr:row>
      <xdr:rowOff>28575</xdr:rowOff>
    </xdr:from>
    <xdr:to>
      <xdr:col>16</xdr:col>
      <xdr:colOff>66675</xdr:colOff>
      <xdr:row>53</xdr:row>
      <xdr:rowOff>128587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en.wikipedia.org/wiki/Backspace" TargetMode="External"/><Relationship Id="rId13" Type="http://schemas.openxmlformats.org/officeDocument/2006/relationships/hyperlink" Target="http://en.wikipedia.org/wiki/Shift_out" TargetMode="External"/><Relationship Id="rId18" Type="http://schemas.openxmlformats.org/officeDocument/2006/relationships/hyperlink" Target="http://en.wikipedia.org/wiki/Substitute_character" TargetMode="External"/><Relationship Id="rId3" Type="http://schemas.openxmlformats.org/officeDocument/2006/relationships/hyperlink" Target="http://en.wikipedia.org/wiki/End-of-text_character" TargetMode="External"/><Relationship Id="rId21" Type="http://schemas.openxmlformats.org/officeDocument/2006/relationships/drawing" Target="../drawings/drawing3.xml"/><Relationship Id="rId7" Type="http://schemas.openxmlformats.org/officeDocument/2006/relationships/hyperlink" Target="http://en.wikipedia.org/wiki/Bell_character" TargetMode="External"/><Relationship Id="rId12" Type="http://schemas.openxmlformats.org/officeDocument/2006/relationships/hyperlink" Target="http://en.wikipedia.org/wiki/Carriage_return" TargetMode="External"/><Relationship Id="rId17" Type="http://schemas.openxmlformats.org/officeDocument/2006/relationships/hyperlink" Target="http://en.wikipedia.org/wiki/Cancel_character" TargetMode="External"/><Relationship Id="rId2" Type="http://schemas.openxmlformats.org/officeDocument/2006/relationships/hyperlink" Target="http://en.wikipedia.org/wiki/Null_character" TargetMode="External"/><Relationship Id="rId16" Type="http://schemas.openxmlformats.org/officeDocument/2006/relationships/hyperlink" Target="http://en.wikipedia.org/wiki/End_Transmission_Block_character" TargetMode="External"/><Relationship Id="rId20" Type="http://schemas.openxmlformats.org/officeDocument/2006/relationships/hyperlink" Target="http://en.wikipedia.org/wiki/Delete_key" TargetMode="External"/><Relationship Id="rId1" Type="http://schemas.openxmlformats.org/officeDocument/2006/relationships/hyperlink" Target="http://en.wikipedia.org/wiki/Space_(punctuation)" TargetMode="External"/><Relationship Id="rId6" Type="http://schemas.openxmlformats.org/officeDocument/2006/relationships/hyperlink" Target="http://en.wikipedia.org/wiki/Acknowledge_character" TargetMode="External"/><Relationship Id="rId11" Type="http://schemas.openxmlformats.org/officeDocument/2006/relationships/hyperlink" Target="http://en.wikipedia.org/wiki/Form_feed" TargetMode="External"/><Relationship Id="rId5" Type="http://schemas.openxmlformats.org/officeDocument/2006/relationships/hyperlink" Target="http://en.wikipedia.org/wiki/Enquiry_(computer_communications)" TargetMode="External"/><Relationship Id="rId15" Type="http://schemas.openxmlformats.org/officeDocument/2006/relationships/hyperlink" Target="http://en.wikipedia.org/wiki/Negative-acknowledge_character" TargetMode="External"/><Relationship Id="rId10" Type="http://schemas.openxmlformats.org/officeDocument/2006/relationships/hyperlink" Target="http://en.wikipedia.org/wiki/Line_feed" TargetMode="External"/><Relationship Id="rId19" Type="http://schemas.openxmlformats.org/officeDocument/2006/relationships/hyperlink" Target="http://en.wikipedia.org/wiki/Escape_character" TargetMode="External"/><Relationship Id="rId4" Type="http://schemas.openxmlformats.org/officeDocument/2006/relationships/hyperlink" Target="http://en.wikipedia.org/wiki/End-of-transmission_character" TargetMode="External"/><Relationship Id="rId9" Type="http://schemas.openxmlformats.org/officeDocument/2006/relationships/hyperlink" Target="http://en.wikipedia.org/wiki/Tab_key" TargetMode="External"/><Relationship Id="rId14" Type="http://schemas.openxmlformats.org/officeDocument/2006/relationships/hyperlink" Target="http://en.wikipedia.org/wiki/Shift_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5"/>
  <sheetViews>
    <sheetView zoomScale="90" zoomScaleNormal="90" workbookViewId="0">
      <selection activeCell="B43" sqref="B43:K43"/>
    </sheetView>
  </sheetViews>
  <sheetFormatPr defaultRowHeight="12.75" x14ac:dyDescent="0.2"/>
  <cols>
    <col min="1" max="16384" width="9.140625" style="47"/>
  </cols>
  <sheetData>
    <row r="1" spans="1:10" x14ac:dyDescent="0.2">
      <c r="A1" s="67" t="s">
        <v>2</v>
      </c>
      <c r="B1" s="67"/>
      <c r="C1" s="67"/>
      <c r="D1" s="67"/>
      <c r="E1" s="67"/>
      <c r="F1" s="67"/>
      <c r="G1" s="67"/>
      <c r="H1" s="67"/>
      <c r="I1" s="67"/>
      <c r="J1" s="67"/>
    </row>
    <row r="3" spans="1:10" x14ac:dyDescent="0.2">
      <c r="B3" s="48" t="s">
        <v>329</v>
      </c>
    </row>
    <row r="4" spans="1:10" x14ac:dyDescent="0.2">
      <c r="B4" s="48" t="s">
        <v>93</v>
      </c>
    </row>
    <row r="5" spans="1:10" x14ac:dyDescent="0.2">
      <c r="B5" s="48" t="s">
        <v>94</v>
      </c>
    </row>
    <row r="6" spans="1:10" x14ac:dyDescent="0.2">
      <c r="B6" s="48"/>
      <c r="C6" s="47" t="s">
        <v>293</v>
      </c>
    </row>
    <row r="7" spans="1:10" x14ac:dyDescent="0.2">
      <c r="B7" s="48"/>
      <c r="C7" s="47" t="s">
        <v>287</v>
      </c>
    </row>
    <row r="8" spans="1:10" x14ac:dyDescent="0.2">
      <c r="B8" s="48"/>
      <c r="C8" s="47" t="s">
        <v>288</v>
      </c>
    </row>
    <row r="9" spans="1:10" x14ac:dyDescent="0.2">
      <c r="B9" s="48"/>
      <c r="C9" s="47" t="s">
        <v>330</v>
      </c>
    </row>
    <row r="10" spans="1:10" x14ac:dyDescent="0.2">
      <c r="B10" s="48"/>
    </row>
    <row r="11" spans="1:10" x14ac:dyDescent="0.2">
      <c r="B11" s="48" t="s">
        <v>95</v>
      </c>
    </row>
    <row r="13" spans="1:10" x14ac:dyDescent="0.2">
      <c r="B13" s="48" t="s">
        <v>97</v>
      </c>
    </row>
    <row r="14" spans="1:10" x14ac:dyDescent="0.2">
      <c r="B14" s="48"/>
      <c r="C14" s="47" t="s">
        <v>269</v>
      </c>
    </row>
    <row r="15" spans="1:10" x14ac:dyDescent="0.2">
      <c r="B15" s="48"/>
      <c r="C15" s="48" t="s">
        <v>96</v>
      </c>
    </row>
    <row r="16" spans="1:10" x14ac:dyDescent="0.2">
      <c r="B16" s="48"/>
      <c r="C16" s="48" t="s">
        <v>301</v>
      </c>
    </row>
    <row r="17" spans="2:3" x14ac:dyDescent="0.2">
      <c r="C17" s="47" t="s">
        <v>299</v>
      </c>
    </row>
    <row r="18" spans="2:3" ht="12.75" customHeight="1" x14ac:dyDescent="0.2">
      <c r="C18" s="48" t="s">
        <v>300</v>
      </c>
    </row>
    <row r="19" spans="2:3" ht="15" customHeight="1" x14ac:dyDescent="0.2">
      <c r="C19" s="48" t="s">
        <v>314</v>
      </c>
    </row>
    <row r="21" spans="2:3" x14ac:dyDescent="0.2">
      <c r="B21" s="48" t="s">
        <v>272</v>
      </c>
    </row>
    <row r="23" spans="2:3" x14ac:dyDescent="0.2">
      <c r="B23" s="48" t="s">
        <v>270</v>
      </c>
    </row>
    <row r="24" spans="2:3" x14ac:dyDescent="0.2">
      <c r="B24" s="48"/>
    </row>
    <row r="25" spans="2:3" x14ac:dyDescent="0.2">
      <c r="B25" s="48" t="s">
        <v>271</v>
      </c>
    </row>
    <row r="26" spans="2:3" x14ac:dyDescent="0.2">
      <c r="C26" s="48" t="s">
        <v>273</v>
      </c>
    </row>
    <row r="27" spans="2:3" x14ac:dyDescent="0.2">
      <c r="C27" s="48" t="s">
        <v>98</v>
      </c>
    </row>
    <row r="28" spans="2:3" x14ac:dyDescent="0.2">
      <c r="C28" s="48" t="s">
        <v>266</v>
      </c>
    </row>
    <row r="30" spans="2:3" x14ac:dyDescent="0.2">
      <c r="B30" s="48" t="s">
        <v>331</v>
      </c>
    </row>
    <row r="31" spans="2:3" x14ac:dyDescent="0.2">
      <c r="C31" s="47" t="s">
        <v>332</v>
      </c>
    </row>
    <row r="33" spans="1:11" x14ac:dyDescent="0.2">
      <c r="B33" s="47" t="s">
        <v>312</v>
      </c>
    </row>
    <row r="34" spans="1:11" x14ac:dyDescent="0.2">
      <c r="C34" s="47" t="s">
        <v>313</v>
      </c>
    </row>
    <row r="37" spans="1:11" x14ac:dyDescent="0.2">
      <c r="A37" s="47" t="s">
        <v>333</v>
      </c>
    </row>
    <row r="39" spans="1:11" ht="15" x14ac:dyDescent="0.25">
      <c r="B39" s="66" t="s">
        <v>317</v>
      </c>
    </row>
    <row r="41" spans="1:11" ht="122.25" customHeight="1" x14ac:dyDescent="0.2">
      <c r="B41" s="68" t="s">
        <v>326</v>
      </c>
      <c r="C41" s="68"/>
      <c r="D41" s="68"/>
      <c r="E41" s="68"/>
      <c r="F41" s="68"/>
      <c r="G41" s="68"/>
      <c r="H41" s="68"/>
      <c r="I41" s="68"/>
      <c r="J41" s="68"/>
      <c r="K41" s="68"/>
    </row>
    <row r="42" spans="1:11" ht="12" customHeight="1" x14ac:dyDescent="0.2"/>
    <row r="43" spans="1:11" ht="105" customHeight="1" x14ac:dyDescent="0.2">
      <c r="B43" s="68" t="s">
        <v>325</v>
      </c>
      <c r="C43" s="68"/>
      <c r="D43" s="68"/>
      <c r="E43" s="68"/>
      <c r="F43" s="68"/>
      <c r="G43" s="68"/>
      <c r="H43" s="68"/>
      <c r="I43" s="68"/>
      <c r="J43" s="68"/>
      <c r="K43" s="68"/>
    </row>
    <row r="45" spans="1:11" ht="60" customHeight="1" x14ac:dyDescent="0.2">
      <c r="B45" s="68" t="s">
        <v>324</v>
      </c>
      <c r="C45" s="68"/>
      <c r="D45" s="68"/>
      <c r="E45" s="68"/>
      <c r="F45" s="68"/>
      <c r="G45" s="68"/>
      <c r="H45" s="68"/>
      <c r="I45" s="68"/>
      <c r="J45" s="68"/>
      <c r="K45" s="68"/>
    </row>
  </sheetData>
  <mergeCells count="4">
    <mergeCell ref="A1:J1"/>
    <mergeCell ref="B41:K41"/>
    <mergeCell ref="B43:K43"/>
    <mergeCell ref="B45:K45"/>
  </mergeCells>
  <phoneticPr fontId="3" type="noConversion"/>
  <pageMargins left="0.75" right="0.75" top="1" bottom="1" header="0.5" footer="0.5"/>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F109"/>
  <sheetViews>
    <sheetView tabSelected="1" workbookViewId="0">
      <selection activeCell="H8" sqref="H8"/>
    </sheetView>
  </sheetViews>
  <sheetFormatPr defaultRowHeight="15" x14ac:dyDescent="0.2"/>
  <cols>
    <col min="1" max="1" width="10.140625" style="52" customWidth="1"/>
    <col min="2" max="2" width="20.28515625" style="52" customWidth="1"/>
    <col min="3" max="3" width="30.85546875" style="52" customWidth="1"/>
    <col min="4" max="4" width="21" style="52" customWidth="1"/>
    <col min="5" max="5" width="8" style="56" customWidth="1"/>
    <col min="6" max="6" width="11.140625" style="52" customWidth="1"/>
    <col min="7" max="16384" width="9.140625" style="52"/>
  </cols>
  <sheetData>
    <row r="2" spans="1:6" x14ac:dyDescent="0.2">
      <c r="D2" s="52" t="s">
        <v>42</v>
      </c>
      <c r="E2" s="54" t="s">
        <v>42</v>
      </c>
    </row>
    <row r="3" spans="1:6" x14ac:dyDescent="0.2">
      <c r="D3" s="52" t="s">
        <v>47</v>
      </c>
      <c r="E3" s="54">
        <v>1</v>
      </c>
    </row>
    <row r="4" spans="1:6" x14ac:dyDescent="0.2">
      <c r="D4" s="52" t="s">
        <v>48</v>
      </c>
      <c r="E4" s="54">
        <v>2</v>
      </c>
    </row>
    <row r="6" spans="1:6" x14ac:dyDescent="0.2">
      <c r="C6" s="52" t="s">
        <v>52</v>
      </c>
      <c r="D6" s="55">
        <v>43713</v>
      </c>
    </row>
    <row r="7" spans="1:6" x14ac:dyDescent="0.2">
      <c r="C7" s="52" t="s">
        <v>51</v>
      </c>
      <c r="D7" s="52" t="s">
        <v>89</v>
      </c>
      <c r="E7" s="62" t="s">
        <v>53</v>
      </c>
      <c r="F7" s="53" t="str">
        <f>VLOOKUP(D7,'School List'!B3:C60,2,FALSE)</f>
        <v>xx</v>
      </c>
    </row>
    <row r="8" spans="1:6" x14ac:dyDescent="0.2">
      <c r="C8" s="52" t="s">
        <v>90</v>
      </c>
    </row>
    <row r="10" spans="1:6" ht="15.75" x14ac:dyDescent="0.2">
      <c r="A10" s="60" t="s">
        <v>91</v>
      </c>
      <c r="B10" s="60" t="s">
        <v>92</v>
      </c>
      <c r="C10" s="60" t="s">
        <v>3</v>
      </c>
      <c r="D10" s="59" t="s">
        <v>4</v>
      </c>
      <c r="E10" s="61" t="s">
        <v>5</v>
      </c>
      <c r="F10" s="59" t="s">
        <v>6</v>
      </c>
    </row>
    <row r="11" spans="1:6" x14ac:dyDescent="0.2">
      <c r="A11" s="57">
        <v>1</v>
      </c>
      <c r="B11" s="15" t="str">
        <f t="shared" ref="B11:B42" si="0">CONCATENATE(Code,TEXT(A11,"00"))</f>
        <v>xx01</v>
      </c>
      <c r="C11" s="64"/>
      <c r="D11" s="63" t="str">
        <f t="shared" ref="D11:D42" si="1">School</f>
        <v>Not Listed</v>
      </c>
      <c r="E11" s="17"/>
      <c r="F11" s="16"/>
    </row>
    <row r="12" spans="1:6" x14ac:dyDescent="0.2">
      <c r="A12" s="57">
        <v>2</v>
      </c>
      <c r="B12" s="15" t="str">
        <f t="shared" si="0"/>
        <v>xx02</v>
      </c>
      <c r="C12" s="64"/>
      <c r="D12" s="63" t="str">
        <f t="shared" si="1"/>
        <v>Not Listed</v>
      </c>
      <c r="E12" s="17"/>
      <c r="F12" s="16"/>
    </row>
    <row r="13" spans="1:6" x14ac:dyDescent="0.2">
      <c r="A13" s="57">
        <v>3</v>
      </c>
      <c r="B13" s="15" t="str">
        <f t="shared" si="0"/>
        <v>xx03</v>
      </c>
      <c r="C13" s="64"/>
      <c r="D13" s="63" t="str">
        <f t="shared" si="1"/>
        <v>Not Listed</v>
      </c>
      <c r="E13" s="17"/>
      <c r="F13" s="16"/>
    </row>
    <row r="14" spans="1:6" x14ac:dyDescent="0.2">
      <c r="A14" s="57">
        <v>4</v>
      </c>
      <c r="B14" s="15" t="str">
        <f t="shared" si="0"/>
        <v>xx04</v>
      </c>
      <c r="C14" s="64"/>
      <c r="D14" s="63" t="str">
        <f t="shared" si="1"/>
        <v>Not Listed</v>
      </c>
      <c r="E14" s="17"/>
      <c r="F14" s="16"/>
    </row>
    <row r="15" spans="1:6" x14ac:dyDescent="0.2">
      <c r="A15" s="57">
        <v>5</v>
      </c>
      <c r="B15" s="15" t="str">
        <f t="shared" si="0"/>
        <v>xx05</v>
      </c>
      <c r="C15" s="64"/>
      <c r="D15" s="63" t="str">
        <f t="shared" si="1"/>
        <v>Not Listed</v>
      </c>
      <c r="E15" s="17"/>
      <c r="F15" s="16"/>
    </row>
    <row r="16" spans="1:6" x14ac:dyDescent="0.2">
      <c r="A16" s="57">
        <v>6</v>
      </c>
      <c r="B16" s="15" t="str">
        <f t="shared" si="0"/>
        <v>xx06</v>
      </c>
      <c r="C16" s="64"/>
      <c r="D16" s="63" t="str">
        <f t="shared" si="1"/>
        <v>Not Listed</v>
      </c>
      <c r="E16" s="17"/>
      <c r="F16" s="16"/>
    </row>
    <row r="17" spans="1:6" x14ac:dyDescent="0.2">
      <c r="A17" s="57">
        <v>7</v>
      </c>
      <c r="B17" s="15" t="str">
        <f t="shared" si="0"/>
        <v>xx07</v>
      </c>
      <c r="C17" s="64"/>
      <c r="D17" s="63" t="str">
        <f t="shared" si="1"/>
        <v>Not Listed</v>
      </c>
      <c r="E17" s="17"/>
      <c r="F17" s="16"/>
    </row>
    <row r="18" spans="1:6" x14ac:dyDescent="0.2">
      <c r="A18" s="57">
        <v>8</v>
      </c>
      <c r="B18" s="15" t="str">
        <f t="shared" si="0"/>
        <v>xx08</v>
      </c>
      <c r="C18" s="64"/>
      <c r="D18" s="63" t="str">
        <f t="shared" si="1"/>
        <v>Not Listed</v>
      </c>
      <c r="E18" s="17"/>
      <c r="F18" s="16"/>
    </row>
    <row r="19" spans="1:6" x14ac:dyDescent="0.2">
      <c r="A19" s="57">
        <v>9</v>
      </c>
      <c r="B19" s="15" t="str">
        <f t="shared" si="0"/>
        <v>xx09</v>
      </c>
      <c r="C19" s="64"/>
      <c r="D19" s="63" t="str">
        <f t="shared" si="1"/>
        <v>Not Listed</v>
      </c>
      <c r="E19" s="17"/>
      <c r="F19" s="16"/>
    </row>
    <row r="20" spans="1:6" x14ac:dyDescent="0.2">
      <c r="A20" s="57">
        <v>10</v>
      </c>
      <c r="B20" s="15" t="str">
        <f t="shared" si="0"/>
        <v>xx10</v>
      </c>
      <c r="C20" s="64"/>
      <c r="D20" s="63" t="str">
        <f t="shared" si="1"/>
        <v>Not Listed</v>
      </c>
      <c r="E20" s="17"/>
      <c r="F20" s="16"/>
    </row>
    <row r="21" spans="1:6" x14ac:dyDescent="0.2">
      <c r="A21" s="57">
        <v>11</v>
      </c>
      <c r="B21" s="15" t="str">
        <f t="shared" si="0"/>
        <v>xx11</v>
      </c>
      <c r="C21" s="64"/>
      <c r="D21" s="63" t="str">
        <f t="shared" si="1"/>
        <v>Not Listed</v>
      </c>
      <c r="E21" s="17"/>
      <c r="F21" s="16"/>
    </row>
    <row r="22" spans="1:6" x14ac:dyDescent="0.2">
      <c r="A22" s="57">
        <v>12</v>
      </c>
      <c r="B22" s="15" t="str">
        <f t="shared" si="0"/>
        <v>xx12</v>
      </c>
      <c r="C22" s="64"/>
      <c r="D22" s="63" t="str">
        <f t="shared" si="1"/>
        <v>Not Listed</v>
      </c>
      <c r="E22" s="17"/>
      <c r="F22" s="16"/>
    </row>
    <row r="23" spans="1:6" x14ac:dyDescent="0.2">
      <c r="A23" s="57">
        <v>13</v>
      </c>
      <c r="B23" s="15" t="str">
        <f t="shared" si="0"/>
        <v>xx13</v>
      </c>
      <c r="C23" s="64"/>
      <c r="D23" s="63" t="str">
        <f t="shared" si="1"/>
        <v>Not Listed</v>
      </c>
      <c r="E23" s="17"/>
      <c r="F23" s="16"/>
    </row>
    <row r="24" spans="1:6" x14ac:dyDescent="0.2">
      <c r="A24" s="57">
        <v>14</v>
      </c>
      <c r="B24" s="15" t="str">
        <f t="shared" si="0"/>
        <v>xx14</v>
      </c>
      <c r="C24" s="64"/>
      <c r="D24" s="63" t="str">
        <f t="shared" si="1"/>
        <v>Not Listed</v>
      </c>
      <c r="E24" s="17"/>
      <c r="F24" s="16"/>
    </row>
    <row r="25" spans="1:6" x14ac:dyDescent="0.2">
      <c r="A25" s="57">
        <v>15</v>
      </c>
      <c r="B25" s="15" t="str">
        <f t="shared" si="0"/>
        <v>xx15</v>
      </c>
      <c r="C25" s="64"/>
      <c r="D25" s="63" t="str">
        <f t="shared" si="1"/>
        <v>Not Listed</v>
      </c>
      <c r="E25" s="17"/>
      <c r="F25" s="16"/>
    </row>
    <row r="26" spans="1:6" x14ac:dyDescent="0.2">
      <c r="A26" s="57">
        <v>16</v>
      </c>
      <c r="B26" s="15" t="str">
        <f t="shared" si="0"/>
        <v>xx16</v>
      </c>
      <c r="C26" s="64"/>
      <c r="D26" s="63" t="str">
        <f t="shared" si="1"/>
        <v>Not Listed</v>
      </c>
      <c r="E26" s="17"/>
      <c r="F26" s="16"/>
    </row>
    <row r="27" spans="1:6" x14ac:dyDescent="0.2">
      <c r="A27" s="57">
        <v>17</v>
      </c>
      <c r="B27" s="15" t="str">
        <f t="shared" si="0"/>
        <v>xx17</v>
      </c>
      <c r="C27" s="64"/>
      <c r="D27" s="63" t="str">
        <f t="shared" si="1"/>
        <v>Not Listed</v>
      </c>
      <c r="E27" s="17"/>
      <c r="F27" s="16"/>
    </row>
    <row r="28" spans="1:6" x14ac:dyDescent="0.2">
      <c r="A28" s="57">
        <v>18</v>
      </c>
      <c r="B28" s="15" t="str">
        <f t="shared" si="0"/>
        <v>xx18</v>
      </c>
      <c r="C28" s="64"/>
      <c r="D28" s="63" t="str">
        <f t="shared" si="1"/>
        <v>Not Listed</v>
      </c>
      <c r="E28" s="17"/>
      <c r="F28" s="16"/>
    </row>
    <row r="29" spans="1:6" x14ac:dyDescent="0.2">
      <c r="A29" s="57">
        <v>19</v>
      </c>
      <c r="B29" s="15" t="str">
        <f t="shared" si="0"/>
        <v>xx19</v>
      </c>
      <c r="C29" s="64"/>
      <c r="D29" s="63" t="str">
        <f t="shared" si="1"/>
        <v>Not Listed</v>
      </c>
      <c r="E29" s="17"/>
      <c r="F29" s="16"/>
    </row>
    <row r="30" spans="1:6" x14ac:dyDescent="0.2">
      <c r="A30" s="57">
        <v>20</v>
      </c>
      <c r="B30" s="15" t="str">
        <f t="shared" si="0"/>
        <v>xx20</v>
      </c>
      <c r="C30" s="64"/>
      <c r="D30" s="63" t="str">
        <f t="shared" si="1"/>
        <v>Not Listed</v>
      </c>
      <c r="E30" s="17"/>
      <c r="F30" s="16"/>
    </row>
    <row r="31" spans="1:6" x14ac:dyDescent="0.2">
      <c r="A31" s="57">
        <v>21</v>
      </c>
      <c r="B31" s="15" t="str">
        <f t="shared" si="0"/>
        <v>xx21</v>
      </c>
      <c r="C31" s="64"/>
      <c r="D31" s="63" t="str">
        <f t="shared" si="1"/>
        <v>Not Listed</v>
      </c>
      <c r="E31" s="17"/>
      <c r="F31" s="16"/>
    </row>
    <row r="32" spans="1:6" x14ac:dyDescent="0.2">
      <c r="A32" s="57">
        <v>22</v>
      </c>
      <c r="B32" s="15" t="str">
        <f t="shared" si="0"/>
        <v>xx22</v>
      </c>
      <c r="C32" s="64"/>
      <c r="D32" s="63" t="str">
        <f t="shared" si="1"/>
        <v>Not Listed</v>
      </c>
      <c r="E32" s="17"/>
      <c r="F32" s="16"/>
    </row>
    <row r="33" spans="1:6" x14ac:dyDescent="0.2">
      <c r="A33" s="57">
        <v>23</v>
      </c>
      <c r="B33" s="15" t="str">
        <f t="shared" si="0"/>
        <v>xx23</v>
      </c>
      <c r="C33" s="64"/>
      <c r="D33" s="63" t="str">
        <f t="shared" si="1"/>
        <v>Not Listed</v>
      </c>
      <c r="E33" s="17"/>
      <c r="F33" s="16"/>
    </row>
    <row r="34" spans="1:6" x14ac:dyDescent="0.2">
      <c r="A34" s="57">
        <v>24</v>
      </c>
      <c r="B34" s="15" t="str">
        <f t="shared" si="0"/>
        <v>xx24</v>
      </c>
      <c r="C34" s="64"/>
      <c r="D34" s="63" t="str">
        <f t="shared" si="1"/>
        <v>Not Listed</v>
      </c>
      <c r="E34" s="17"/>
      <c r="F34" s="16"/>
    </row>
    <row r="35" spans="1:6" x14ac:dyDescent="0.2">
      <c r="A35" s="57">
        <v>25</v>
      </c>
      <c r="B35" s="15" t="str">
        <f t="shared" si="0"/>
        <v>xx25</v>
      </c>
      <c r="C35" s="64"/>
      <c r="D35" s="63" t="str">
        <f t="shared" si="1"/>
        <v>Not Listed</v>
      </c>
      <c r="E35" s="17"/>
      <c r="F35" s="16"/>
    </row>
    <row r="36" spans="1:6" x14ac:dyDescent="0.2">
      <c r="A36" s="57">
        <v>26</v>
      </c>
      <c r="B36" s="15" t="str">
        <f t="shared" si="0"/>
        <v>xx26</v>
      </c>
      <c r="C36" s="64"/>
      <c r="D36" s="63" t="str">
        <f t="shared" si="1"/>
        <v>Not Listed</v>
      </c>
      <c r="E36" s="17"/>
      <c r="F36" s="16"/>
    </row>
    <row r="37" spans="1:6" x14ac:dyDescent="0.2">
      <c r="A37" s="57">
        <v>27</v>
      </c>
      <c r="B37" s="15" t="str">
        <f t="shared" si="0"/>
        <v>xx27</v>
      </c>
      <c r="C37" s="64"/>
      <c r="D37" s="63" t="str">
        <f t="shared" si="1"/>
        <v>Not Listed</v>
      </c>
      <c r="E37" s="17"/>
      <c r="F37" s="16"/>
    </row>
    <row r="38" spans="1:6" x14ac:dyDescent="0.2">
      <c r="A38" s="57">
        <v>28</v>
      </c>
      <c r="B38" s="15" t="str">
        <f t="shared" si="0"/>
        <v>xx28</v>
      </c>
      <c r="C38" s="64"/>
      <c r="D38" s="63" t="str">
        <f t="shared" si="1"/>
        <v>Not Listed</v>
      </c>
      <c r="E38" s="17"/>
      <c r="F38" s="16"/>
    </row>
    <row r="39" spans="1:6" x14ac:dyDescent="0.2">
      <c r="A39" s="57">
        <v>29</v>
      </c>
      <c r="B39" s="15" t="str">
        <f t="shared" si="0"/>
        <v>xx29</v>
      </c>
      <c r="C39" s="64"/>
      <c r="D39" s="63" t="str">
        <f t="shared" si="1"/>
        <v>Not Listed</v>
      </c>
      <c r="E39" s="17"/>
      <c r="F39" s="16"/>
    </row>
    <row r="40" spans="1:6" x14ac:dyDescent="0.2">
      <c r="A40" s="57">
        <v>30</v>
      </c>
      <c r="B40" s="15" t="str">
        <f t="shared" si="0"/>
        <v>xx30</v>
      </c>
      <c r="C40" s="64"/>
      <c r="D40" s="63" t="str">
        <f t="shared" si="1"/>
        <v>Not Listed</v>
      </c>
      <c r="E40" s="17"/>
      <c r="F40" s="16"/>
    </row>
    <row r="41" spans="1:6" x14ac:dyDescent="0.2">
      <c r="A41" s="57">
        <v>31</v>
      </c>
      <c r="B41" s="15" t="str">
        <f t="shared" si="0"/>
        <v>xx31</v>
      </c>
      <c r="C41" s="64"/>
      <c r="D41" s="63" t="str">
        <f t="shared" si="1"/>
        <v>Not Listed</v>
      </c>
      <c r="E41" s="17"/>
      <c r="F41" s="16"/>
    </row>
    <row r="42" spans="1:6" x14ac:dyDescent="0.2">
      <c r="A42" s="57">
        <v>32</v>
      </c>
      <c r="B42" s="15" t="str">
        <f t="shared" si="0"/>
        <v>xx32</v>
      </c>
      <c r="C42" s="64"/>
      <c r="D42" s="63" t="str">
        <f t="shared" si="1"/>
        <v>Not Listed</v>
      </c>
      <c r="E42" s="17"/>
      <c r="F42" s="16"/>
    </row>
    <row r="43" spans="1:6" x14ac:dyDescent="0.2">
      <c r="A43" s="57">
        <v>33</v>
      </c>
      <c r="B43" s="15" t="str">
        <f t="shared" ref="B43:B74" si="2">CONCATENATE(Code,TEXT(A43,"00"))</f>
        <v>xx33</v>
      </c>
      <c r="C43" s="64"/>
      <c r="D43" s="63" t="str">
        <f t="shared" ref="D43:D74" si="3">School</f>
        <v>Not Listed</v>
      </c>
      <c r="E43" s="17"/>
      <c r="F43" s="16"/>
    </row>
    <row r="44" spans="1:6" x14ac:dyDescent="0.2">
      <c r="A44" s="57">
        <v>34</v>
      </c>
      <c r="B44" s="15" t="str">
        <f t="shared" si="2"/>
        <v>xx34</v>
      </c>
      <c r="C44" s="64"/>
      <c r="D44" s="63" t="str">
        <f t="shared" si="3"/>
        <v>Not Listed</v>
      </c>
      <c r="E44" s="17"/>
      <c r="F44" s="16"/>
    </row>
    <row r="45" spans="1:6" x14ac:dyDescent="0.2">
      <c r="A45" s="57">
        <v>35</v>
      </c>
      <c r="B45" s="15" t="str">
        <f t="shared" si="2"/>
        <v>xx35</v>
      </c>
      <c r="C45" s="64"/>
      <c r="D45" s="63" t="str">
        <f t="shared" si="3"/>
        <v>Not Listed</v>
      </c>
      <c r="E45" s="17"/>
      <c r="F45" s="16"/>
    </row>
    <row r="46" spans="1:6" x14ac:dyDescent="0.2">
      <c r="A46" s="57">
        <v>36</v>
      </c>
      <c r="B46" s="15" t="str">
        <f t="shared" si="2"/>
        <v>xx36</v>
      </c>
      <c r="C46" s="64"/>
      <c r="D46" s="63" t="str">
        <f t="shared" si="3"/>
        <v>Not Listed</v>
      </c>
      <c r="E46" s="17"/>
      <c r="F46" s="16"/>
    </row>
    <row r="47" spans="1:6" x14ac:dyDescent="0.2">
      <c r="A47" s="57">
        <v>37</v>
      </c>
      <c r="B47" s="15" t="str">
        <f t="shared" si="2"/>
        <v>xx37</v>
      </c>
      <c r="C47" s="64"/>
      <c r="D47" s="63" t="str">
        <f t="shared" si="3"/>
        <v>Not Listed</v>
      </c>
      <c r="E47" s="17"/>
      <c r="F47" s="16"/>
    </row>
    <row r="48" spans="1:6" x14ac:dyDescent="0.2">
      <c r="A48" s="57">
        <v>38</v>
      </c>
      <c r="B48" s="15" t="str">
        <f t="shared" si="2"/>
        <v>xx38</v>
      </c>
      <c r="C48" s="64"/>
      <c r="D48" s="63" t="str">
        <f t="shared" si="3"/>
        <v>Not Listed</v>
      </c>
      <c r="E48" s="17"/>
      <c r="F48" s="16"/>
    </row>
    <row r="49" spans="1:6" x14ac:dyDescent="0.2">
      <c r="A49" s="57">
        <v>39</v>
      </c>
      <c r="B49" s="15" t="str">
        <f t="shared" si="2"/>
        <v>xx39</v>
      </c>
      <c r="C49" s="64"/>
      <c r="D49" s="63" t="str">
        <f t="shared" si="3"/>
        <v>Not Listed</v>
      </c>
      <c r="E49" s="17"/>
      <c r="F49" s="16"/>
    </row>
    <row r="50" spans="1:6" x14ac:dyDescent="0.2">
      <c r="A50" s="57">
        <v>40</v>
      </c>
      <c r="B50" s="15" t="str">
        <f t="shared" si="2"/>
        <v>xx40</v>
      </c>
      <c r="C50" s="64"/>
      <c r="D50" s="63" t="str">
        <f t="shared" si="3"/>
        <v>Not Listed</v>
      </c>
      <c r="E50" s="17"/>
      <c r="F50" s="16"/>
    </row>
    <row r="51" spans="1:6" x14ac:dyDescent="0.2">
      <c r="A51" s="57">
        <v>41</v>
      </c>
      <c r="B51" s="15" t="str">
        <f t="shared" si="2"/>
        <v>xx41</v>
      </c>
      <c r="C51" s="64"/>
      <c r="D51" s="63" t="str">
        <f t="shared" si="3"/>
        <v>Not Listed</v>
      </c>
      <c r="E51" s="17"/>
      <c r="F51" s="16"/>
    </row>
    <row r="52" spans="1:6" x14ac:dyDescent="0.2">
      <c r="A52" s="57">
        <v>42</v>
      </c>
      <c r="B52" s="15" t="str">
        <f t="shared" si="2"/>
        <v>xx42</v>
      </c>
      <c r="C52" s="64"/>
      <c r="D52" s="63" t="str">
        <f t="shared" si="3"/>
        <v>Not Listed</v>
      </c>
      <c r="E52" s="17"/>
      <c r="F52" s="16"/>
    </row>
    <row r="53" spans="1:6" x14ac:dyDescent="0.2">
      <c r="A53" s="57">
        <v>43</v>
      </c>
      <c r="B53" s="15" t="str">
        <f t="shared" si="2"/>
        <v>xx43</v>
      </c>
      <c r="C53" s="64"/>
      <c r="D53" s="63" t="str">
        <f t="shared" si="3"/>
        <v>Not Listed</v>
      </c>
      <c r="E53" s="17"/>
      <c r="F53" s="16"/>
    </row>
    <row r="54" spans="1:6" x14ac:dyDescent="0.2">
      <c r="A54" s="57">
        <v>44</v>
      </c>
      <c r="B54" s="15" t="str">
        <f t="shared" si="2"/>
        <v>xx44</v>
      </c>
      <c r="C54" s="64"/>
      <c r="D54" s="63" t="str">
        <f t="shared" si="3"/>
        <v>Not Listed</v>
      </c>
      <c r="E54" s="17"/>
      <c r="F54" s="16"/>
    </row>
    <row r="55" spans="1:6" x14ac:dyDescent="0.2">
      <c r="A55" s="57">
        <v>45</v>
      </c>
      <c r="B55" s="15" t="str">
        <f t="shared" si="2"/>
        <v>xx45</v>
      </c>
      <c r="C55" s="64"/>
      <c r="D55" s="63" t="str">
        <f t="shared" si="3"/>
        <v>Not Listed</v>
      </c>
      <c r="E55" s="17"/>
      <c r="F55" s="16"/>
    </row>
    <row r="56" spans="1:6" x14ac:dyDescent="0.2">
      <c r="A56" s="57">
        <v>46</v>
      </c>
      <c r="B56" s="15" t="str">
        <f t="shared" si="2"/>
        <v>xx46</v>
      </c>
      <c r="C56" s="64"/>
      <c r="D56" s="63" t="str">
        <f t="shared" si="3"/>
        <v>Not Listed</v>
      </c>
      <c r="E56" s="17"/>
      <c r="F56" s="16"/>
    </row>
    <row r="57" spans="1:6" x14ac:dyDescent="0.2">
      <c r="A57" s="57">
        <v>47</v>
      </c>
      <c r="B57" s="15" t="str">
        <f t="shared" si="2"/>
        <v>xx47</v>
      </c>
      <c r="C57" s="64"/>
      <c r="D57" s="63" t="str">
        <f t="shared" si="3"/>
        <v>Not Listed</v>
      </c>
      <c r="E57" s="17"/>
      <c r="F57" s="16"/>
    </row>
    <row r="58" spans="1:6" x14ac:dyDescent="0.2">
      <c r="A58" s="57">
        <v>48</v>
      </c>
      <c r="B58" s="15" t="str">
        <f t="shared" si="2"/>
        <v>xx48</v>
      </c>
      <c r="C58" s="64"/>
      <c r="D58" s="63" t="str">
        <f t="shared" si="3"/>
        <v>Not Listed</v>
      </c>
      <c r="E58" s="17"/>
      <c r="F58" s="16"/>
    </row>
    <row r="59" spans="1:6" x14ac:dyDescent="0.2">
      <c r="A59" s="57">
        <v>49</v>
      </c>
      <c r="B59" s="15" t="str">
        <f t="shared" si="2"/>
        <v>xx49</v>
      </c>
      <c r="C59" s="64"/>
      <c r="D59" s="63" t="str">
        <f t="shared" si="3"/>
        <v>Not Listed</v>
      </c>
      <c r="E59" s="17"/>
      <c r="F59" s="16"/>
    </row>
    <row r="60" spans="1:6" x14ac:dyDescent="0.2">
      <c r="A60" s="57">
        <v>50</v>
      </c>
      <c r="B60" s="15" t="str">
        <f t="shared" si="2"/>
        <v>xx50</v>
      </c>
      <c r="C60" s="64"/>
      <c r="D60" s="63" t="str">
        <f t="shared" si="3"/>
        <v>Not Listed</v>
      </c>
      <c r="E60" s="17"/>
      <c r="F60" s="16"/>
    </row>
    <row r="61" spans="1:6" x14ac:dyDescent="0.2">
      <c r="A61" s="57">
        <v>51</v>
      </c>
      <c r="B61" s="15" t="str">
        <f t="shared" si="2"/>
        <v>xx51</v>
      </c>
      <c r="C61" s="64"/>
      <c r="D61" s="63" t="str">
        <f t="shared" si="3"/>
        <v>Not Listed</v>
      </c>
      <c r="E61" s="17"/>
      <c r="F61" s="16"/>
    </row>
    <row r="62" spans="1:6" x14ac:dyDescent="0.2">
      <c r="A62" s="57">
        <v>52</v>
      </c>
      <c r="B62" s="15" t="str">
        <f t="shared" si="2"/>
        <v>xx52</v>
      </c>
      <c r="C62" s="64"/>
      <c r="D62" s="63" t="str">
        <f t="shared" si="3"/>
        <v>Not Listed</v>
      </c>
      <c r="E62" s="17"/>
      <c r="F62" s="16"/>
    </row>
    <row r="63" spans="1:6" x14ac:dyDescent="0.2">
      <c r="A63" s="57">
        <v>53</v>
      </c>
      <c r="B63" s="15" t="str">
        <f t="shared" si="2"/>
        <v>xx53</v>
      </c>
      <c r="C63" s="64"/>
      <c r="D63" s="63" t="str">
        <f t="shared" si="3"/>
        <v>Not Listed</v>
      </c>
      <c r="E63" s="17"/>
      <c r="F63" s="16"/>
    </row>
    <row r="64" spans="1:6" x14ac:dyDescent="0.2">
      <c r="A64" s="57">
        <v>54</v>
      </c>
      <c r="B64" s="15" t="str">
        <f t="shared" si="2"/>
        <v>xx54</v>
      </c>
      <c r="C64" s="64"/>
      <c r="D64" s="63" t="str">
        <f t="shared" si="3"/>
        <v>Not Listed</v>
      </c>
      <c r="E64" s="17"/>
      <c r="F64" s="16"/>
    </row>
    <row r="65" spans="1:6" x14ac:dyDescent="0.2">
      <c r="A65" s="57">
        <v>55</v>
      </c>
      <c r="B65" s="15" t="str">
        <f t="shared" si="2"/>
        <v>xx55</v>
      </c>
      <c r="C65" s="64"/>
      <c r="D65" s="63" t="str">
        <f t="shared" si="3"/>
        <v>Not Listed</v>
      </c>
      <c r="E65" s="17"/>
      <c r="F65" s="16"/>
    </row>
    <row r="66" spans="1:6" x14ac:dyDescent="0.2">
      <c r="A66" s="57">
        <v>56</v>
      </c>
      <c r="B66" s="15" t="str">
        <f t="shared" si="2"/>
        <v>xx56</v>
      </c>
      <c r="C66" s="64"/>
      <c r="D66" s="63" t="str">
        <f t="shared" si="3"/>
        <v>Not Listed</v>
      </c>
      <c r="E66" s="17"/>
      <c r="F66" s="16"/>
    </row>
    <row r="67" spans="1:6" x14ac:dyDescent="0.2">
      <c r="A67" s="57">
        <v>57</v>
      </c>
      <c r="B67" s="15" t="str">
        <f t="shared" si="2"/>
        <v>xx57</v>
      </c>
      <c r="C67" s="64"/>
      <c r="D67" s="63" t="str">
        <f t="shared" si="3"/>
        <v>Not Listed</v>
      </c>
      <c r="E67" s="17"/>
      <c r="F67" s="16"/>
    </row>
    <row r="68" spans="1:6" x14ac:dyDescent="0.2">
      <c r="A68" s="57">
        <v>58</v>
      </c>
      <c r="B68" s="15" t="str">
        <f t="shared" si="2"/>
        <v>xx58</v>
      </c>
      <c r="C68" s="64"/>
      <c r="D68" s="63" t="str">
        <f t="shared" si="3"/>
        <v>Not Listed</v>
      </c>
      <c r="E68" s="17"/>
      <c r="F68" s="16"/>
    </row>
    <row r="69" spans="1:6" x14ac:dyDescent="0.2">
      <c r="A69" s="57">
        <v>59</v>
      </c>
      <c r="B69" s="15" t="str">
        <f t="shared" si="2"/>
        <v>xx59</v>
      </c>
      <c r="C69" s="64"/>
      <c r="D69" s="63" t="str">
        <f t="shared" si="3"/>
        <v>Not Listed</v>
      </c>
      <c r="E69" s="17"/>
      <c r="F69" s="16"/>
    </row>
    <row r="70" spans="1:6" x14ac:dyDescent="0.2">
      <c r="A70" s="57">
        <v>60</v>
      </c>
      <c r="B70" s="15" t="str">
        <f t="shared" si="2"/>
        <v>xx60</v>
      </c>
      <c r="C70" s="64"/>
      <c r="D70" s="63" t="str">
        <f t="shared" si="3"/>
        <v>Not Listed</v>
      </c>
      <c r="E70" s="17"/>
      <c r="F70" s="16"/>
    </row>
    <row r="71" spans="1:6" x14ac:dyDescent="0.2">
      <c r="A71" s="57">
        <v>61</v>
      </c>
      <c r="B71" s="15" t="str">
        <f t="shared" si="2"/>
        <v>xx61</v>
      </c>
      <c r="C71" s="64"/>
      <c r="D71" s="63" t="str">
        <f t="shared" si="3"/>
        <v>Not Listed</v>
      </c>
      <c r="E71" s="17"/>
      <c r="F71" s="16"/>
    </row>
    <row r="72" spans="1:6" x14ac:dyDescent="0.2">
      <c r="A72" s="57">
        <v>62</v>
      </c>
      <c r="B72" s="15" t="str">
        <f t="shared" si="2"/>
        <v>xx62</v>
      </c>
      <c r="C72" s="64"/>
      <c r="D72" s="63" t="str">
        <f t="shared" si="3"/>
        <v>Not Listed</v>
      </c>
      <c r="E72" s="17"/>
      <c r="F72" s="16"/>
    </row>
    <row r="73" spans="1:6" x14ac:dyDescent="0.2">
      <c r="A73" s="57">
        <v>63</v>
      </c>
      <c r="B73" s="15" t="str">
        <f t="shared" si="2"/>
        <v>xx63</v>
      </c>
      <c r="C73" s="64"/>
      <c r="D73" s="63" t="str">
        <f t="shared" si="3"/>
        <v>Not Listed</v>
      </c>
      <c r="E73" s="17"/>
      <c r="F73" s="16"/>
    </row>
    <row r="74" spans="1:6" x14ac:dyDescent="0.2">
      <c r="A74" s="57">
        <v>64</v>
      </c>
      <c r="B74" s="15" t="str">
        <f t="shared" si="2"/>
        <v>xx64</v>
      </c>
      <c r="C74" s="64"/>
      <c r="D74" s="63" t="str">
        <f t="shared" si="3"/>
        <v>Not Listed</v>
      </c>
      <c r="E74" s="17"/>
      <c r="F74" s="16"/>
    </row>
    <row r="75" spans="1:6" x14ac:dyDescent="0.2">
      <c r="A75" s="57">
        <v>65</v>
      </c>
      <c r="B75" s="15" t="str">
        <f t="shared" ref="B75:B106" si="4">CONCATENATE(Code,TEXT(A75,"00"))</f>
        <v>xx65</v>
      </c>
      <c r="C75" s="64"/>
      <c r="D75" s="63" t="str">
        <f t="shared" ref="D75:D109" si="5">School</f>
        <v>Not Listed</v>
      </c>
      <c r="E75" s="17"/>
      <c r="F75" s="16"/>
    </row>
    <row r="76" spans="1:6" x14ac:dyDescent="0.2">
      <c r="A76" s="57">
        <v>66</v>
      </c>
      <c r="B76" s="15" t="str">
        <f t="shared" si="4"/>
        <v>xx66</v>
      </c>
      <c r="C76" s="64"/>
      <c r="D76" s="63" t="str">
        <f t="shared" si="5"/>
        <v>Not Listed</v>
      </c>
      <c r="E76" s="17"/>
      <c r="F76" s="16"/>
    </row>
    <row r="77" spans="1:6" x14ac:dyDescent="0.2">
      <c r="A77" s="57">
        <v>67</v>
      </c>
      <c r="B77" s="15" t="str">
        <f t="shared" si="4"/>
        <v>xx67</v>
      </c>
      <c r="C77" s="64"/>
      <c r="D77" s="63" t="str">
        <f t="shared" si="5"/>
        <v>Not Listed</v>
      </c>
      <c r="E77" s="17"/>
      <c r="F77" s="16"/>
    </row>
    <row r="78" spans="1:6" x14ac:dyDescent="0.2">
      <c r="A78" s="57">
        <v>68</v>
      </c>
      <c r="B78" s="15" t="str">
        <f t="shared" si="4"/>
        <v>xx68</v>
      </c>
      <c r="C78" s="64"/>
      <c r="D78" s="63" t="str">
        <f t="shared" si="5"/>
        <v>Not Listed</v>
      </c>
      <c r="E78" s="17"/>
      <c r="F78" s="16"/>
    </row>
    <row r="79" spans="1:6" x14ac:dyDescent="0.2">
      <c r="A79" s="57">
        <v>69</v>
      </c>
      <c r="B79" s="15" t="str">
        <f t="shared" si="4"/>
        <v>xx69</v>
      </c>
      <c r="C79" s="64"/>
      <c r="D79" s="63" t="str">
        <f t="shared" si="5"/>
        <v>Not Listed</v>
      </c>
      <c r="E79" s="17"/>
      <c r="F79" s="16"/>
    </row>
    <row r="80" spans="1:6" x14ac:dyDescent="0.2">
      <c r="A80" s="57">
        <v>70</v>
      </c>
      <c r="B80" s="15" t="str">
        <f t="shared" si="4"/>
        <v>xx70</v>
      </c>
      <c r="C80" s="64"/>
      <c r="D80" s="63" t="str">
        <f t="shared" si="5"/>
        <v>Not Listed</v>
      </c>
      <c r="E80" s="17"/>
      <c r="F80" s="16"/>
    </row>
    <row r="81" spans="1:6" x14ac:dyDescent="0.2">
      <c r="A81" s="57">
        <v>71</v>
      </c>
      <c r="B81" s="15" t="str">
        <f t="shared" si="4"/>
        <v>xx71</v>
      </c>
      <c r="C81" s="64"/>
      <c r="D81" s="63" t="str">
        <f t="shared" si="5"/>
        <v>Not Listed</v>
      </c>
      <c r="E81" s="17"/>
      <c r="F81" s="16"/>
    </row>
    <row r="82" spans="1:6" x14ac:dyDescent="0.2">
      <c r="A82" s="57">
        <v>72</v>
      </c>
      <c r="B82" s="15" t="str">
        <f t="shared" si="4"/>
        <v>xx72</v>
      </c>
      <c r="C82" s="64"/>
      <c r="D82" s="63" t="str">
        <f t="shared" si="5"/>
        <v>Not Listed</v>
      </c>
      <c r="E82" s="17"/>
      <c r="F82" s="16"/>
    </row>
    <row r="83" spans="1:6" x14ac:dyDescent="0.2">
      <c r="A83" s="57">
        <v>73</v>
      </c>
      <c r="B83" s="15" t="str">
        <f t="shared" si="4"/>
        <v>xx73</v>
      </c>
      <c r="C83" s="64"/>
      <c r="D83" s="63" t="str">
        <f t="shared" si="5"/>
        <v>Not Listed</v>
      </c>
      <c r="E83" s="17"/>
      <c r="F83" s="16"/>
    </row>
    <row r="84" spans="1:6" x14ac:dyDescent="0.2">
      <c r="A84" s="57">
        <v>74</v>
      </c>
      <c r="B84" s="15" t="str">
        <f t="shared" si="4"/>
        <v>xx74</v>
      </c>
      <c r="C84" s="64"/>
      <c r="D84" s="63" t="str">
        <f t="shared" si="5"/>
        <v>Not Listed</v>
      </c>
      <c r="E84" s="17"/>
      <c r="F84" s="16"/>
    </row>
    <row r="85" spans="1:6" x14ac:dyDescent="0.2">
      <c r="A85" s="57">
        <v>75</v>
      </c>
      <c r="B85" s="15" t="str">
        <f t="shared" si="4"/>
        <v>xx75</v>
      </c>
      <c r="C85" s="64"/>
      <c r="D85" s="63" t="str">
        <f t="shared" si="5"/>
        <v>Not Listed</v>
      </c>
      <c r="E85" s="17"/>
      <c r="F85" s="16"/>
    </row>
    <row r="86" spans="1:6" x14ac:dyDescent="0.2">
      <c r="A86" s="57">
        <v>76</v>
      </c>
      <c r="B86" s="15" t="str">
        <f t="shared" si="4"/>
        <v>xx76</v>
      </c>
      <c r="C86" s="64"/>
      <c r="D86" s="63" t="str">
        <f t="shared" si="5"/>
        <v>Not Listed</v>
      </c>
      <c r="E86" s="17"/>
      <c r="F86" s="16"/>
    </row>
    <row r="87" spans="1:6" x14ac:dyDescent="0.2">
      <c r="A87" s="57">
        <v>77</v>
      </c>
      <c r="B87" s="15" t="str">
        <f t="shared" si="4"/>
        <v>xx77</v>
      </c>
      <c r="C87" s="64"/>
      <c r="D87" s="63" t="str">
        <f t="shared" si="5"/>
        <v>Not Listed</v>
      </c>
      <c r="E87" s="17"/>
      <c r="F87" s="16"/>
    </row>
    <row r="88" spans="1:6" x14ac:dyDescent="0.2">
      <c r="A88" s="57">
        <v>78</v>
      </c>
      <c r="B88" s="15" t="str">
        <f t="shared" si="4"/>
        <v>xx78</v>
      </c>
      <c r="C88" s="64"/>
      <c r="D88" s="63" t="str">
        <f t="shared" si="5"/>
        <v>Not Listed</v>
      </c>
      <c r="E88" s="17"/>
      <c r="F88" s="16"/>
    </row>
    <row r="89" spans="1:6" x14ac:dyDescent="0.2">
      <c r="A89" s="57">
        <v>79</v>
      </c>
      <c r="B89" s="15" t="str">
        <f t="shared" si="4"/>
        <v>xx79</v>
      </c>
      <c r="C89" s="64"/>
      <c r="D89" s="63" t="str">
        <f t="shared" si="5"/>
        <v>Not Listed</v>
      </c>
      <c r="E89" s="17"/>
      <c r="F89" s="16"/>
    </row>
    <row r="90" spans="1:6" x14ac:dyDescent="0.2">
      <c r="A90" s="57">
        <v>80</v>
      </c>
      <c r="B90" s="15" t="str">
        <f t="shared" si="4"/>
        <v>xx80</v>
      </c>
      <c r="C90" s="64"/>
      <c r="D90" s="63" t="str">
        <f t="shared" si="5"/>
        <v>Not Listed</v>
      </c>
      <c r="E90" s="17"/>
      <c r="F90" s="16"/>
    </row>
    <row r="91" spans="1:6" x14ac:dyDescent="0.2">
      <c r="A91" s="57">
        <v>81</v>
      </c>
      <c r="B91" s="15" t="str">
        <f t="shared" si="4"/>
        <v>xx81</v>
      </c>
      <c r="C91" s="64"/>
      <c r="D91" s="63" t="str">
        <f t="shared" si="5"/>
        <v>Not Listed</v>
      </c>
      <c r="E91" s="17"/>
      <c r="F91" s="16"/>
    </row>
    <row r="92" spans="1:6" x14ac:dyDescent="0.2">
      <c r="A92" s="57">
        <v>82</v>
      </c>
      <c r="B92" s="15" t="str">
        <f t="shared" si="4"/>
        <v>xx82</v>
      </c>
      <c r="C92" s="64"/>
      <c r="D92" s="63" t="str">
        <f t="shared" si="5"/>
        <v>Not Listed</v>
      </c>
      <c r="E92" s="17"/>
      <c r="F92" s="16"/>
    </row>
    <row r="93" spans="1:6" x14ac:dyDescent="0.2">
      <c r="A93" s="57">
        <v>83</v>
      </c>
      <c r="B93" s="15" t="str">
        <f t="shared" si="4"/>
        <v>xx83</v>
      </c>
      <c r="C93" s="64"/>
      <c r="D93" s="63" t="str">
        <f t="shared" si="5"/>
        <v>Not Listed</v>
      </c>
      <c r="E93" s="17"/>
      <c r="F93" s="16"/>
    </row>
    <row r="94" spans="1:6" x14ac:dyDescent="0.2">
      <c r="A94" s="57">
        <v>84</v>
      </c>
      <c r="B94" s="15" t="str">
        <f t="shared" si="4"/>
        <v>xx84</v>
      </c>
      <c r="C94" s="64"/>
      <c r="D94" s="63" t="str">
        <f t="shared" si="5"/>
        <v>Not Listed</v>
      </c>
      <c r="E94" s="17"/>
      <c r="F94" s="16"/>
    </row>
    <row r="95" spans="1:6" x14ac:dyDescent="0.2">
      <c r="A95" s="57">
        <v>85</v>
      </c>
      <c r="B95" s="15" t="str">
        <f t="shared" si="4"/>
        <v>xx85</v>
      </c>
      <c r="C95" s="64"/>
      <c r="D95" s="63" t="str">
        <f t="shared" si="5"/>
        <v>Not Listed</v>
      </c>
      <c r="E95" s="17"/>
      <c r="F95" s="16"/>
    </row>
    <row r="96" spans="1:6" x14ac:dyDescent="0.2">
      <c r="A96" s="57">
        <v>86</v>
      </c>
      <c r="B96" s="15" t="str">
        <f t="shared" si="4"/>
        <v>xx86</v>
      </c>
      <c r="C96" s="64"/>
      <c r="D96" s="63" t="str">
        <f t="shared" si="5"/>
        <v>Not Listed</v>
      </c>
      <c r="E96" s="17"/>
      <c r="F96" s="16"/>
    </row>
    <row r="97" spans="1:6" x14ac:dyDescent="0.2">
      <c r="A97" s="57">
        <v>87</v>
      </c>
      <c r="B97" s="15" t="str">
        <f t="shared" si="4"/>
        <v>xx87</v>
      </c>
      <c r="C97" s="64"/>
      <c r="D97" s="63" t="str">
        <f t="shared" si="5"/>
        <v>Not Listed</v>
      </c>
      <c r="E97" s="17"/>
      <c r="F97" s="16"/>
    </row>
    <row r="98" spans="1:6" x14ac:dyDescent="0.2">
      <c r="A98" s="57">
        <v>88</v>
      </c>
      <c r="B98" s="15" t="str">
        <f t="shared" si="4"/>
        <v>xx88</v>
      </c>
      <c r="C98" s="64"/>
      <c r="D98" s="63" t="str">
        <f t="shared" si="5"/>
        <v>Not Listed</v>
      </c>
      <c r="E98" s="17"/>
      <c r="F98" s="16"/>
    </row>
    <row r="99" spans="1:6" x14ac:dyDescent="0.2">
      <c r="A99" s="57">
        <v>89</v>
      </c>
      <c r="B99" s="15" t="str">
        <f t="shared" si="4"/>
        <v>xx89</v>
      </c>
      <c r="C99" s="64"/>
      <c r="D99" s="63" t="str">
        <f t="shared" si="5"/>
        <v>Not Listed</v>
      </c>
      <c r="E99" s="17"/>
      <c r="F99" s="16"/>
    </row>
    <row r="100" spans="1:6" x14ac:dyDescent="0.2">
      <c r="A100" s="57">
        <v>90</v>
      </c>
      <c r="B100" s="15" t="str">
        <f t="shared" si="4"/>
        <v>xx90</v>
      </c>
      <c r="C100" s="64"/>
      <c r="D100" s="63" t="str">
        <f t="shared" si="5"/>
        <v>Not Listed</v>
      </c>
      <c r="E100" s="17"/>
      <c r="F100" s="16"/>
    </row>
    <row r="101" spans="1:6" x14ac:dyDescent="0.2">
      <c r="A101" s="57">
        <v>91</v>
      </c>
      <c r="B101" s="15" t="str">
        <f t="shared" si="4"/>
        <v>xx91</v>
      </c>
      <c r="C101" s="64"/>
      <c r="D101" s="63" t="str">
        <f t="shared" si="5"/>
        <v>Not Listed</v>
      </c>
      <c r="E101" s="17"/>
      <c r="F101" s="16"/>
    </row>
    <row r="102" spans="1:6" x14ac:dyDescent="0.2">
      <c r="A102" s="57">
        <v>92</v>
      </c>
      <c r="B102" s="15" t="str">
        <f t="shared" si="4"/>
        <v>xx92</v>
      </c>
      <c r="C102" s="64"/>
      <c r="D102" s="63" t="str">
        <f t="shared" si="5"/>
        <v>Not Listed</v>
      </c>
      <c r="E102" s="17"/>
      <c r="F102" s="16"/>
    </row>
    <row r="103" spans="1:6" x14ac:dyDescent="0.2">
      <c r="A103" s="57">
        <v>93</v>
      </c>
      <c r="B103" s="15" t="str">
        <f t="shared" si="4"/>
        <v>xx93</v>
      </c>
      <c r="C103" s="64"/>
      <c r="D103" s="63" t="str">
        <f t="shared" si="5"/>
        <v>Not Listed</v>
      </c>
      <c r="E103" s="17"/>
      <c r="F103" s="16"/>
    </row>
    <row r="104" spans="1:6" x14ac:dyDescent="0.2">
      <c r="A104" s="57">
        <v>94</v>
      </c>
      <c r="B104" s="15" t="str">
        <f t="shared" si="4"/>
        <v>xx94</v>
      </c>
      <c r="C104" s="64"/>
      <c r="D104" s="63" t="str">
        <f t="shared" si="5"/>
        <v>Not Listed</v>
      </c>
      <c r="E104" s="17"/>
      <c r="F104" s="16"/>
    </row>
    <row r="105" spans="1:6" x14ac:dyDescent="0.2">
      <c r="A105" s="57">
        <v>95</v>
      </c>
      <c r="B105" s="15" t="str">
        <f t="shared" si="4"/>
        <v>xx95</v>
      </c>
      <c r="C105" s="64"/>
      <c r="D105" s="63" t="str">
        <f t="shared" si="5"/>
        <v>Not Listed</v>
      </c>
      <c r="E105" s="17"/>
      <c r="F105" s="16"/>
    </row>
    <row r="106" spans="1:6" x14ac:dyDescent="0.2">
      <c r="A106" s="57">
        <v>96</v>
      </c>
      <c r="B106" s="15" t="str">
        <f t="shared" si="4"/>
        <v>xx96</v>
      </c>
      <c r="C106" s="64"/>
      <c r="D106" s="63" t="str">
        <f t="shared" si="5"/>
        <v>Not Listed</v>
      </c>
      <c r="E106" s="17"/>
      <c r="F106" s="16"/>
    </row>
    <row r="107" spans="1:6" x14ac:dyDescent="0.2">
      <c r="A107" s="57">
        <v>97</v>
      </c>
      <c r="B107" s="15" t="str">
        <f t="shared" ref="B107:B109" si="6">CONCATENATE(Code,TEXT(A107,"00"))</f>
        <v>xx97</v>
      </c>
      <c r="C107" s="64"/>
      <c r="D107" s="63" t="str">
        <f t="shared" si="5"/>
        <v>Not Listed</v>
      </c>
      <c r="E107" s="17"/>
      <c r="F107" s="16"/>
    </row>
    <row r="108" spans="1:6" x14ac:dyDescent="0.2">
      <c r="A108" s="57">
        <v>98</v>
      </c>
      <c r="B108" s="15" t="str">
        <f t="shared" si="6"/>
        <v>xx98</v>
      </c>
      <c r="C108" s="64"/>
      <c r="D108" s="63" t="str">
        <f t="shared" si="5"/>
        <v>Not Listed</v>
      </c>
      <c r="E108" s="17"/>
      <c r="F108" s="16"/>
    </row>
    <row r="109" spans="1:6" x14ac:dyDescent="0.2">
      <c r="A109" s="58">
        <v>99</v>
      </c>
      <c r="B109" s="16" t="str">
        <f t="shared" si="6"/>
        <v>xx99</v>
      </c>
      <c r="C109" s="64"/>
      <c r="D109" s="63" t="str">
        <f t="shared" si="5"/>
        <v>Not Listed</v>
      </c>
      <c r="E109" s="17"/>
      <c r="F109" s="16"/>
    </row>
  </sheetData>
  <sheetProtection selectLockedCells="1"/>
  <dataValidations count="2">
    <dataValidation type="list" errorStyle="information" allowBlank="1" showInputMessage="1" showErrorMessage="1" error="Select Boy or Girl" sqref="F11:F109">
      <formula1>"Boy,Girl"</formula1>
    </dataValidation>
    <dataValidation type="list" errorStyle="information" allowBlank="1" showInputMessage="1" showErrorMessage="1" error="Use individual year group" sqref="E11:E109">
      <formula1>"3,4,5,6,7,8,9,10,11,12,13, ,"</formula1>
    </dataValidation>
  </dataValidations>
  <printOptions horizontalCentered="1"/>
  <pageMargins left="0.39370078740157483" right="0.39370078740157483"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utton 1">
              <controlPr defaultSize="0" print="0" autoFill="0" autoPict="0" macro="[0]!Sheet4.PrintNumbers">
                <anchor moveWithCells="1" sizeWithCells="1">
                  <from>
                    <xdr:col>1</xdr:col>
                    <xdr:colOff>342900</xdr:colOff>
                    <xdr:row>1</xdr:row>
                    <xdr:rowOff>66675</xdr:rowOff>
                  </from>
                  <to>
                    <xdr:col>2</xdr:col>
                    <xdr:colOff>1266825</xdr:colOff>
                    <xdr:row>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Select your school from this list.">
          <x14:formula1>
            <xm:f>'School List'!$B$3:$B$60</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6"/>
  <sheetViews>
    <sheetView topLeftCell="A10" zoomScale="110" zoomScaleNormal="110" workbookViewId="0">
      <selection activeCell="E9" sqref="E9"/>
    </sheetView>
  </sheetViews>
  <sheetFormatPr defaultRowHeight="12.75" x14ac:dyDescent="0.2"/>
  <cols>
    <col min="1" max="1" width="108.28515625" customWidth="1"/>
    <col min="2" max="26" width="8.28515625" customWidth="1"/>
  </cols>
  <sheetData>
    <row r="1" spans="1:30" ht="45" customHeight="1" x14ac:dyDescent="0.2">
      <c r="A1" s="8" t="s">
        <v>334</v>
      </c>
    </row>
    <row r="2" spans="1:30" ht="9.9499999999999993" customHeight="1" x14ac:dyDescent="0.2">
      <c r="A2" s="5"/>
    </row>
    <row r="3" spans="1:30" s="4" customFormat="1" ht="200.1" customHeight="1" x14ac:dyDescent="2.5">
      <c r="A3" s="42" t="s">
        <v>335</v>
      </c>
      <c r="B3"/>
      <c r="C3"/>
      <c r="D3"/>
      <c r="E3"/>
      <c r="F3"/>
      <c r="G3"/>
      <c r="H3"/>
      <c r="I3"/>
      <c r="J3"/>
      <c r="K3"/>
      <c r="L3"/>
      <c r="M3"/>
      <c r="N3"/>
      <c r="O3"/>
      <c r="P3"/>
      <c r="Q3"/>
      <c r="R3"/>
      <c r="S3"/>
      <c r="T3"/>
      <c r="U3"/>
      <c r="V3"/>
      <c r="W3"/>
      <c r="X3"/>
      <c r="Y3"/>
      <c r="Z3"/>
      <c r="AA3"/>
      <c r="AB3"/>
      <c r="AC3"/>
      <c r="AD3"/>
    </row>
    <row r="4" spans="1:30" ht="66" customHeight="1" x14ac:dyDescent="0.2"/>
    <row r="5" spans="1:30" ht="20.100000000000001" customHeight="1" x14ac:dyDescent="0.2">
      <c r="A5" s="6"/>
    </row>
    <row r="6" spans="1:30" s="7" customFormat="1" ht="20.100000000000001" customHeight="1" x14ac:dyDescent="0.2">
      <c r="A6" s="43"/>
      <c r="B6"/>
      <c r="C6"/>
      <c r="D6"/>
      <c r="E6"/>
      <c r="F6"/>
      <c r="G6"/>
      <c r="H6"/>
      <c r="I6"/>
      <c r="J6"/>
      <c r="K6"/>
      <c r="L6"/>
      <c r="M6"/>
      <c r="N6"/>
      <c r="O6"/>
      <c r="P6"/>
      <c r="Q6"/>
      <c r="R6"/>
      <c r="S6"/>
      <c r="T6"/>
      <c r="U6"/>
      <c r="V6"/>
      <c r="W6"/>
      <c r="X6"/>
      <c r="Y6"/>
      <c r="Z6"/>
      <c r="AA6"/>
      <c r="AB6"/>
      <c r="AC6"/>
      <c r="AD6"/>
    </row>
    <row r="7" spans="1:30" ht="36" customHeight="1" x14ac:dyDescent="0.2">
      <c r="A7" s="45" t="s">
        <v>337</v>
      </c>
    </row>
    <row r="8" spans="1:30" ht="14.1" customHeight="1" x14ac:dyDescent="0.2">
      <c r="A8" s="44"/>
    </row>
    <row r="9" spans="1:30" ht="45" customHeight="1" x14ac:dyDescent="0.2">
      <c r="A9" s="8" t="s">
        <v>334</v>
      </c>
    </row>
    <row r="10" spans="1:30" s="4" customFormat="1" ht="9.9499999999999993" customHeight="1" x14ac:dyDescent="2.5">
      <c r="A10" s="42"/>
      <c r="B10"/>
      <c r="C10"/>
      <c r="D10"/>
      <c r="E10"/>
      <c r="F10"/>
      <c r="G10"/>
      <c r="H10"/>
      <c r="I10"/>
      <c r="J10"/>
      <c r="K10"/>
      <c r="L10"/>
      <c r="M10"/>
      <c r="N10"/>
      <c r="O10"/>
      <c r="P10"/>
      <c r="Q10"/>
      <c r="R10"/>
      <c r="S10"/>
      <c r="T10"/>
      <c r="U10"/>
      <c r="V10"/>
      <c r="W10"/>
      <c r="X10"/>
      <c r="Y10"/>
      <c r="Z10"/>
      <c r="AA10"/>
      <c r="AB10"/>
      <c r="AC10"/>
      <c r="AD10"/>
    </row>
    <row r="11" spans="1:30" ht="200.1" customHeight="1" x14ac:dyDescent="0.2">
      <c r="A11" s="42" t="s">
        <v>336</v>
      </c>
    </row>
    <row r="12" spans="1:30" s="7" customFormat="1" ht="66" customHeight="1" x14ac:dyDescent="0.2">
      <c r="A12" s="9"/>
      <c r="B12"/>
      <c r="C12"/>
      <c r="D12"/>
      <c r="E12"/>
      <c r="F12"/>
      <c r="G12"/>
      <c r="H12"/>
      <c r="I12"/>
      <c r="J12"/>
      <c r="K12"/>
      <c r="L12"/>
      <c r="M12"/>
      <c r="N12"/>
      <c r="O12"/>
      <c r="P12"/>
      <c r="Q12"/>
      <c r="R12"/>
      <c r="S12"/>
      <c r="T12"/>
      <c r="U12"/>
      <c r="V12"/>
      <c r="W12"/>
      <c r="X12"/>
      <c r="Y12"/>
      <c r="Z12"/>
      <c r="AA12"/>
      <c r="AB12"/>
      <c r="AC12"/>
      <c r="AD12"/>
    </row>
    <row r="13" spans="1:30" ht="20.100000000000001" customHeight="1" x14ac:dyDescent="0.2"/>
    <row r="14" spans="1:30" ht="20.100000000000001" customHeight="1" x14ac:dyDescent="0.2">
      <c r="A14" s="9"/>
    </row>
    <row r="15" spans="1:30" ht="20.100000000000001" customHeight="1" x14ac:dyDescent="0.2">
      <c r="A15" s="46" t="s">
        <v>268</v>
      </c>
    </row>
    <row r="16" spans="1:30" ht="21.95" customHeight="1" x14ac:dyDescent="0.2"/>
  </sheetData>
  <printOptions horizontalCentered="1" verticalCentered="1"/>
  <pageMargins left="0.19685039370078741" right="0.19685039370078741" top="0.19685039370078741" bottom="0.19685039370078741"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1"/>
  <sheetViews>
    <sheetView workbookViewId="0">
      <selection activeCell="C44" sqref="C44"/>
    </sheetView>
  </sheetViews>
  <sheetFormatPr defaultRowHeight="12.75" x14ac:dyDescent="0.2"/>
  <cols>
    <col min="1" max="1" width="8.140625" bestFit="1" customWidth="1"/>
    <col min="2" max="2" width="28.42578125" customWidth="1"/>
    <col min="3" max="3" width="19.42578125" customWidth="1"/>
  </cols>
  <sheetData>
    <row r="1" spans="1:3" x14ac:dyDescent="0.2">
      <c r="C1" s="3" t="s">
        <v>49</v>
      </c>
    </row>
    <row r="2" spans="1:3" x14ac:dyDescent="0.2">
      <c r="C2" s="3"/>
    </row>
    <row r="3" spans="1:3" x14ac:dyDescent="0.2">
      <c r="B3" s="10" t="s">
        <v>89</v>
      </c>
      <c r="C3" s="49" t="s">
        <v>267</v>
      </c>
    </row>
    <row r="4" spans="1:3" x14ac:dyDescent="0.2">
      <c r="A4">
        <v>1</v>
      </c>
      <c r="B4" s="10" t="s">
        <v>7</v>
      </c>
      <c r="C4" s="49" t="s">
        <v>88</v>
      </c>
    </row>
    <row r="5" spans="1:3" x14ac:dyDescent="0.2">
      <c r="A5">
        <v>2</v>
      </c>
      <c r="B5" s="65" t="s">
        <v>322</v>
      </c>
      <c r="C5" s="49" t="s">
        <v>321</v>
      </c>
    </row>
    <row r="6" spans="1:3" x14ac:dyDescent="0.2">
      <c r="A6">
        <v>3</v>
      </c>
      <c r="B6" s="10" t="s">
        <v>11</v>
      </c>
      <c r="C6" s="2" t="s">
        <v>44</v>
      </c>
    </row>
    <row r="7" spans="1:3" x14ac:dyDescent="0.2">
      <c r="A7">
        <v>4</v>
      </c>
      <c r="B7" s="10" t="s">
        <v>12</v>
      </c>
      <c r="C7" s="49" t="s">
        <v>45</v>
      </c>
    </row>
    <row r="8" spans="1:3" x14ac:dyDescent="0.2">
      <c r="A8">
        <v>5</v>
      </c>
      <c r="B8" s="65" t="s">
        <v>57</v>
      </c>
      <c r="C8" s="49" t="s">
        <v>58</v>
      </c>
    </row>
    <row r="9" spans="1:3" x14ac:dyDescent="0.2">
      <c r="A9">
        <v>6</v>
      </c>
      <c r="B9" s="10" t="s">
        <v>13</v>
      </c>
      <c r="C9" s="50" t="s">
        <v>46</v>
      </c>
    </row>
    <row r="10" spans="1:3" x14ac:dyDescent="0.2">
      <c r="A10">
        <v>7</v>
      </c>
      <c r="B10" s="10" t="s">
        <v>14</v>
      </c>
      <c r="C10" s="50" t="s">
        <v>54</v>
      </c>
    </row>
    <row r="11" spans="1:3" x14ac:dyDescent="0.2">
      <c r="A11">
        <v>8</v>
      </c>
      <c r="B11" s="10" t="s">
        <v>15</v>
      </c>
      <c r="C11" s="50" t="s">
        <v>74</v>
      </c>
    </row>
    <row r="12" spans="1:3" x14ac:dyDescent="0.2">
      <c r="A12">
        <v>9</v>
      </c>
      <c r="B12" s="10" t="s">
        <v>16</v>
      </c>
      <c r="C12" s="50" t="s">
        <v>55</v>
      </c>
    </row>
    <row r="13" spans="1:3" x14ac:dyDescent="0.2">
      <c r="A13">
        <v>10</v>
      </c>
      <c r="B13" s="65" t="s">
        <v>285</v>
      </c>
      <c r="C13" s="50" t="s">
        <v>286</v>
      </c>
    </row>
    <row r="14" spans="1:3" x14ac:dyDescent="0.2">
      <c r="A14">
        <v>11</v>
      </c>
      <c r="B14" s="65" t="s">
        <v>68</v>
      </c>
      <c r="C14" s="50" t="s">
        <v>85</v>
      </c>
    </row>
    <row r="15" spans="1:3" x14ac:dyDescent="0.2">
      <c r="A15">
        <v>12</v>
      </c>
      <c r="B15" s="10" t="s">
        <v>17</v>
      </c>
      <c r="C15" s="12" t="s">
        <v>56</v>
      </c>
    </row>
    <row r="16" spans="1:3" x14ac:dyDescent="0.2">
      <c r="A16">
        <v>13</v>
      </c>
      <c r="B16" s="10" t="s">
        <v>18</v>
      </c>
      <c r="C16" s="50" t="s">
        <v>278</v>
      </c>
    </row>
    <row r="17" spans="1:3" x14ac:dyDescent="0.2">
      <c r="A17">
        <v>14</v>
      </c>
      <c r="B17" s="10" t="s">
        <v>41</v>
      </c>
      <c r="C17" s="50" t="s">
        <v>75</v>
      </c>
    </row>
    <row r="18" spans="1:3" x14ac:dyDescent="0.2">
      <c r="A18">
        <v>15</v>
      </c>
      <c r="B18" s="65" t="s">
        <v>294</v>
      </c>
      <c r="C18" s="50" t="s">
        <v>59</v>
      </c>
    </row>
    <row r="19" spans="1:3" x14ac:dyDescent="0.2">
      <c r="A19">
        <v>16</v>
      </c>
      <c r="B19" s="65" t="s">
        <v>305</v>
      </c>
      <c r="C19" s="50" t="s">
        <v>304</v>
      </c>
    </row>
    <row r="20" spans="1:3" x14ac:dyDescent="0.2">
      <c r="A20">
        <v>1</v>
      </c>
      <c r="B20" s="10" t="s">
        <v>60</v>
      </c>
      <c r="C20" s="49" t="s">
        <v>61</v>
      </c>
    </row>
    <row r="21" spans="1:3" x14ac:dyDescent="0.2">
      <c r="A21">
        <v>2</v>
      </c>
      <c r="B21" s="10" t="s">
        <v>62</v>
      </c>
      <c r="C21" s="49" t="s">
        <v>63</v>
      </c>
    </row>
    <row r="22" spans="1:3" x14ac:dyDescent="0.2">
      <c r="A22">
        <v>3</v>
      </c>
      <c r="B22" s="10" t="s">
        <v>64</v>
      </c>
      <c r="C22" s="49" t="s">
        <v>76</v>
      </c>
    </row>
    <row r="23" spans="1:3" x14ac:dyDescent="0.2">
      <c r="A23">
        <v>4</v>
      </c>
      <c r="B23" s="65" t="s">
        <v>308</v>
      </c>
      <c r="C23" s="49" t="s">
        <v>309</v>
      </c>
    </row>
    <row r="24" spans="1:3" x14ac:dyDescent="0.2">
      <c r="A24">
        <v>5</v>
      </c>
      <c r="B24" s="65" t="s">
        <v>295</v>
      </c>
      <c r="C24" s="49" t="s">
        <v>297</v>
      </c>
    </row>
    <row r="25" spans="1:3" x14ac:dyDescent="0.2">
      <c r="A25">
        <v>6</v>
      </c>
      <c r="B25" s="65" t="s">
        <v>296</v>
      </c>
      <c r="C25" s="49" t="s">
        <v>298</v>
      </c>
    </row>
    <row r="26" spans="1:3" x14ac:dyDescent="0.2">
      <c r="A26">
        <v>7</v>
      </c>
      <c r="B26" s="65" t="s">
        <v>274</v>
      </c>
      <c r="C26" s="49" t="s">
        <v>275</v>
      </c>
    </row>
    <row r="27" spans="1:3" x14ac:dyDescent="0.2">
      <c r="A27">
        <v>8</v>
      </c>
      <c r="B27" s="65" t="s">
        <v>323</v>
      </c>
      <c r="C27" s="49" t="s">
        <v>320</v>
      </c>
    </row>
    <row r="28" spans="1:3" x14ac:dyDescent="0.2">
      <c r="A28">
        <v>9</v>
      </c>
      <c r="B28" s="10" t="s">
        <v>19</v>
      </c>
      <c r="C28" s="50" t="s">
        <v>65</v>
      </c>
    </row>
    <row r="29" spans="1:3" x14ac:dyDescent="0.2">
      <c r="A29">
        <v>10</v>
      </c>
      <c r="B29" s="10" t="s">
        <v>40</v>
      </c>
      <c r="C29" s="49" t="s">
        <v>78</v>
      </c>
    </row>
    <row r="30" spans="1:3" x14ac:dyDescent="0.2">
      <c r="A30">
        <v>11</v>
      </c>
      <c r="B30" s="10" t="s">
        <v>24</v>
      </c>
      <c r="C30" s="49" t="s">
        <v>77</v>
      </c>
    </row>
    <row r="31" spans="1:3" x14ac:dyDescent="0.2">
      <c r="A31">
        <v>12</v>
      </c>
      <c r="B31" s="65" t="s">
        <v>315</v>
      </c>
      <c r="C31" s="49" t="s">
        <v>316</v>
      </c>
    </row>
    <row r="32" spans="1:3" x14ac:dyDescent="0.2">
      <c r="A32">
        <v>13</v>
      </c>
      <c r="B32" s="10" t="s">
        <v>25</v>
      </c>
      <c r="C32" s="49" t="s">
        <v>279</v>
      </c>
    </row>
    <row r="33" spans="1:3" x14ac:dyDescent="0.2">
      <c r="A33">
        <v>14</v>
      </c>
      <c r="B33" s="10" t="s">
        <v>26</v>
      </c>
      <c r="C33" s="49" t="s">
        <v>79</v>
      </c>
    </row>
    <row r="34" spans="1:3" x14ac:dyDescent="0.2">
      <c r="A34">
        <v>15</v>
      </c>
      <c r="B34" s="10" t="s">
        <v>27</v>
      </c>
      <c r="C34" s="49" t="s">
        <v>80</v>
      </c>
    </row>
    <row r="35" spans="1:3" x14ac:dyDescent="0.2">
      <c r="A35">
        <v>16</v>
      </c>
      <c r="B35" s="65" t="s">
        <v>283</v>
      </c>
      <c r="C35" s="49" t="s">
        <v>284</v>
      </c>
    </row>
    <row r="36" spans="1:3" x14ac:dyDescent="0.2">
      <c r="A36">
        <v>17</v>
      </c>
      <c r="B36" s="65" t="s">
        <v>289</v>
      </c>
      <c r="C36" s="49" t="s">
        <v>290</v>
      </c>
    </row>
    <row r="37" spans="1:3" x14ac:dyDescent="0.2">
      <c r="A37">
        <v>18</v>
      </c>
      <c r="B37" s="65" t="s">
        <v>318</v>
      </c>
      <c r="C37" s="49" t="s">
        <v>319</v>
      </c>
    </row>
    <row r="38" spans="1:3" x14ac:dyDescent="0.2">
      <c r="A38">
        <v>19</v>
      </c>
      <c r="B38" s="65" t="s">
        <v>306</v>
      </c>
      <c r="C38" s="49" t="s">
        <v>307</v>
      </c>
    </row>
    <row r="39" spans="1:3" x14ac:dyDescent="0.2">
      <c r="A39">
        <v>20</v>
      </c>
      <c r="B39" s="65" t="s">
        <v>291</v>
      </c>
      <c r="C39" s="49" t="s">
        <v>292</v>
      </c>
    </row>
    <row r="40" spans="1:3" x14ac:dyDescent="0.2">
      <c r="A40">
        <v>21</v>
      </c>
      <c r="B40" s="10" t="s">
        <v>29</v>
      </c>
      <c r="C40" s="49" t="s">
        <v>66</v>
      </c>
    </row>
    <row r="41" spans="1:3" x14ac:dyDescent="0.2">
      <c r="A41">
        <v>22</v>
      </c>
      <c r="B41" s="10" t="s">
        <v>30</v>
      </c>
      <c r="C41" s="49" t="s">
        <v>81</v>
      </c>
    </row>
    <row r="42" spans="1:3" x14ac:dyDescent="0.2">
      <c r="A42">
        <v>23</v>
      </c>
      <c r="B42" s="10" t="s">
        <v>31</v>
      </c>
      <c r="C42" s="49" t="s">
        <v>280</v>
      </c>
    </row>
    <row r="43" spans="1:3" x14ac:dyDescent="0.2">
      <c r="A43">
        <v>24</v>
      </c>
      <c r="B43" s="10" t="s">
        <v>33</v>
      </c>
      <c r="C43" s="49" t="s">
        <v>82</v>
      </c>
    </row>
    <row r="44" spans="1:3" x14ac:dyDescent="0.2">
      <c r="A44">
        <v>25</v>
      </c>
      <c r="B44" s="65" t="s">
        <v>276</v>
      </c>
      <c r="C44" s="49" t="s">
        <v>277</v>
      </c>
    </row>
    <row r="45" spans="1:3" x14ac:dyDescent="0.2">
      <c r="A45">
        <v>26</v>
      </c>
      <c r="B45" s="10" t="s">
        <v>34</v>
      </c>
      <c r="C45" s="49" t="s">
        <v>70</v>
      </c>
    </row>
    <row r="46" spans="1:3" x14ac:dyDescent="0.2">
      <c r="A46">
        <v>27</v>
      </c>
      <c r="B46" s="10" t="s">
        <v>35</v>
      </c>
      <c r="C46" s="49" t="s">
        <v>71</v>
      </c>
    </row>
    <row r="47" spans="1:3" x14ac:dyDescent="0.2">
      <c r="A47">
        <v>28</v>
      </c>
      <c r="B47" s="10" t="s">
        <v>36</v>
      </c>
      <c r="C47" s="49" t="s">
        <v>72</v>
      </c>
    </row>
    <row r="48" spans="1:3" x14ac:dyDescent="0.2">
      <c r="A48">
        <v>29</v>
      </c>
      <c r="B48" s="65" t="s">
        <v>302</v>
      </c>
      <c r="C48" s="49" t="s">
        <v>303</v>
      </c>
    </row>
    <row r="49" spans="1:3" x14ac:dyDescent="0.2">
      <c r="A49">
        <v>30</v>
      </c>
      <c r="B49" s="10" t="s">
        <v>37</v>
      </c>
      <c r="C49" s="49" t="s">
        <v>50</v>
      </c>
    </row>
    <row r="50" spans="1:3" x14ac:dyDescent="0.2">
      <c r="A50">
        <v>31</v>
      </c>
      <c r="B50" s="10" t="s">
        <v>38</v>
      </c>
      <c r="C50" s="49" t="s">
        <v>73</v>
      </c>
    </row>
    <row r="51" spans="1:3" x14ac:dyDescent="0.2">
      <c r="A51">
        <v>32</v>
      </c>
      <c r="B51" s="10" t="s">
        <v>43</v>
      </c>
      <c r="C51" s="49" t="s">
        <v>83</v>
      </c>
    </row>
    <row r="52" spans="1:3" x14ac:dyDescent="0.2">
      <c r="A52">
        <v>33</v>
      </c>
      <c r="B52" s="65" t="s">
        <v>327</v>
      </c>
      <c r="C52" s="49" t="s">
        <v>328</v>
      </c>
    </row>
    <row r="53" spans="1:3" x14ac:dyDescent="0.2">
      <c r="A53">
        <v>34</v>
      </c>
      <c r="B53" s="65" t="s">
        <v>310</v>
      </c>
      <c r="C53" s="49" t="s">
        <v>311</v>
      </c>
    </row>
    <row r="54" spans="1:3" x14ac:dyDescent="0.2">
      <c r="A54">
        <v>35</v>
      </c>
      <c r="B54" s="10" t="s">
        <v>39</v>
      </c>
      <c r="C54" s="49" t="s">
        <v>84</v>
      </c>
    </row>
    <row r="55" spans="1:3" x14ac:dyDescent="0.2">
      <c r="A55">
        <v>36</v>
      </c>
      <c r="B55" s="65" t="s">
        <v>282</v>
      </c>
      <c r="C55" s="49" t="s">
        <v>281</v>
      </c>
    </row>
    <row r="56" spans="1:3" x14ac:dyDescent="0.2">
      <c r="A56">
        <v>1</v>
      </c>
      <c r="B56" s="10" t="s">
        <v>1</v>
      </c>
      <c r="C56" s="49" t="s">
        <v>67</v>
      </c>
    </row>
    <row r="57" spans="1:3" x14ac:dyDescent="0.2">
      <c r="A57">
        <v>2</v>
      </c>
      <c r="B57" s="13" t="s">
        <v>69</v>
      </c>
      <c r="C57" s="49" t="s">
        <v>86</v>
      </c>
    </row>
    <row r="58" spans="1:3" x14ac:dyDescent="0.2">
      <c r="A58">
        <v>3</v>
      </c>
      <c r="B58" s="11" t="s">
        <v>0</v>
      </c>
      <c r="C58" s="49" t="s">
        <v>0</v>
      </c>
    </row>
    <row r="59" spans="1:3" x14ac:dyDescent="0.2">
      <c r="A59">
        <v>4</v>
      </c>
      <c r="B59" s="14" t="s">
        <v>28</v>
      </c>
      <c r="C59" s="49" t="s">
        <v>87</v>
      </c>
    </row>
    <row r="60" spans="1:3" x14ac:dyDescent="0.2">
      <c r="A60">
        <v>5</v>
      </c>
      <c r="B60" s="51"/>
      <c r="C60" s="50" t="s">
        <v>42</v>
      </c>
    </row>
    <row r="61" spans="1:3" x14ac:dyDescent="0.2">
      <c r="B61" s="51"/>
      <c r="C61" s="50" t="s">
        <v>42</v>
      </c>
    </row>
  </sheetData>
  <conditionalFormatting sqref="B4:B61">
    <cfRule type="expression" dxfId="1" priority="6">
      <formula>#REF!=0</formula>
    </cfRule>
  </conditionalFormatting>
  <conditionalFormatting sqref="B3">
    <cfRule type="expression" dxfId="0" priority="1">
      <formula>#REF!=0</formula>
    </cfRule>
  </conditionalFormatting>
  <pageMargins left="0.70866141732283472" right="0.70866141732283472" top="0.74803149606299213" bottom="0.74803149606299213" header="0.31496062992125984" footer="0.31496062992125984"/>
  <pageSetup paperSize="9" scale="120"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Y144"/>
  <sheetViews>
    <sheetView workbookViewId="0">
      <selection activeCell="D6" sqref="D6"/>
    </sheetView>
  </sheetViews>
  <sheetFormatPr defaultRowHeight="12.75" x14ac:dyDescent="0.2"/>
  <cols>
    <col min="2" max="2" width="15" style="32" customWidth="1"/>
    <col min="3" max="3" width="8.140625" style="24" customWidth="1"/>
    <col min="4" max="4" width="15" style="32" customWidth="1"/>
    <col min="5" max="5" width="8.140625" style="24" customWidth="1"/>
    <col min="6" max="6" width="12" customWidth="1"/>
    <col min="20" max="20" width="9.140625" style="22"/>
    <col min="23" max="23" width="8.140625" customWidth="1"/>
    <col min="24" max="24" width="16.5703125" style="22" customWidth="1"/>
  </cols>
  <sheetData>
    <row r="1" spans="2:25" x14ac:dyDescent="0.2">
      <c r="B1" s="26"/>
      <c r="D1" s="26"/>
    </row>
    <row r="2" spans="2:25" x14ac:dyDescent="0.2">
      <c r="B2" s="26"/>
      <c r="D2" s="26"/>
    </row>
    <row r="3" spans="2:25" x14ac:dyDescent="0.2">
      <c r="B3" s="26"/>
      <c r="D3" s="26"/>
    </row>
    <row r="4" spans="2:25" x14ac:dyDescent="0.2">
      <c r="B4" s="26"/>
      <c r="D4" s="26"/>
    </row>
    <row r="5" spans="2:25" x14ac:dyDescent="0.2">
      <c r="B5" s="26"/>
      <c r="D5" s="26"/>
    </row>
    <row r="6" spans="2:25" ht="38.25" x14ac:dyDescent="0.2">
      <c r="B6" s="1" t="str">
        <f>'Print Template'!A3</f>
        <v>xx01</v>
      </c>
      <c r="C6" s="39"/>
      <c r="D6" s="1" t="str">
        <f>'Print Template'!A11</f>
        <v>xx02</v>
      </c>
      <c r="R6" s="19">
        <v>0</v>
      </c>
      <c r="S6" s="20" t="s">
        <v>99</v>
      </c>
      <c r="T6" s="21" t="s">
        <v>42</v>
      </c>
      <c r="U6" s="19">
        <v>0</v>
      </c>
      <c r="V6" s="19" t="s">
        <v>100</v>
      </c>
      <c r="W6" s="19" t="s">
        <v>101</v>
      </c>
      <c r="X6" s="21">
        <v>11011001100</v>
      </c>
      <c r="Y6" s="19">
        <v>212222</v>
      </c>
    </row>
    <row r="7" spans="2:25" x14ac:dyDescent="0.2">
      <c r="B7" s="1" t="s">
        <v>262</v>
      </c>
      <c r="C7" s="39"/>
      <c r="D7" s="1" t="s">
        <v>263</v>
      </c>
      <c r="R7" s="21">
        <v>1</v>
      </c>
      <c r="S7" s="19" t="s">
        <v>102</v>
      </c>
      <c r="T7" s="21" t="s">
        <v>102</v>
      </c>
      <c r="U7" s="19">
        <v>1</v>
      </c>
      <c r="V7" s="19">
        <v>33</v>
      </c>
      <c r="W7" s="19" t="s">
        <v>102</v>
      </c>
      <c r="X7" s="21">
        <v>11001101100</v>
      </c>
      <c r="Y7" s="19">
        <v>222122</v>
      </c>
    </row>
    <row r="8" spans="2:25" x14ac:dyDescent="0.2">
      <c r="B8" s="26"/>
      <c r="D8" s="26"/>
      <c r="R8" s="21">
        <v>2</v>
      </c>
      <c r="S8" s="19" t="s">
        <v>103</v>
      </c>
      <c r="T8" s="21" t="s">
        <v>103</v>
      </c>
      <c r="U8" s="19">
        <v>2</v>
      </c>
      <c r="V8" s="19">
        <v>34</v>
      </c>
      <c r="W8" s="19" t="s">
        <v>103</v>
      </c>
      <c r="X8" s="21">
        <v>11001100110</v>
      </c>
      <c r="Y8" s="19">
        <v>222221</v>
      </c>
    </row>
    <row r="9" spans="2:25" x14ac:dyDescent="0.2">
      <c r="B9" s="40" t="str">
        <f>CONCATENATE(B6,"       ")</f>
        <v xml:space="preserve">xx01       </v>
      </c>
      <c r="C9" s="41"/>
      <c r="D9" s="40" t="str">
        <f>CONCATENATE(D6,"       ")</f>
        <v xml:space="preserve">xx02       </v>
      </c>
      <c r="R9" s="21">
        <v>3</v>
      </c>
      <c r="S9" s="19" t="s">
        <v>104</v>
      </c>
      <c r="T9" s="21" t="s">
        <v>104</v>
      </c>
      <c r="U9" s="19">
        <v>3</v>
      </c>
      <c r="V9" s="19">
        <v>35</v>
      </c>
      <c r="W9" s="19" t="s">
        <v>104</v>
      </c>
      <c r="X9" s="21">
        <v>10010011000</v>
      </c>
      <c r="Y9" s="19">
        <v>121223</v>
      </c>
    </row>
    <row r="10" spans="2:25" ht="13.5" thickBot="1" x14ac:dyDescent="0.25">
      <c r="B10" s="26"/>
      <c r="D10" s="26"/>
      <c r="R10" s="21">
        <v>4</v>
      </c>
      <c r="S10" s="19" t="s">
        <v>105</v>
      </c>
      <c r="T10" s="21" t="s">
        <v>105</v>
      </c>
      <c r="U10" s="19">
        <v>4</v>
      </c>
      <c r="V10" s="19">
        <v>36</v>
      </c>
      <c r="W10" s="19" t="s">
        <v>105</v>
      </c>
      <c r="X10" s="21">
        <v>10010001100</v>
      </c>
      <c r="Y10" s="19">
        <v>121322</v>
      </c>
    </row>
    <row r="11" spans="2:25" x14ac:dyDescent="0.2">
      <c r="B11" s="29" t="s">
        <v>256</v>
      </c>
      <c r="C11" s="24">
        <v>0</v>
      </c>
      <c r="D11" s="29" t="s">
        <v>256</v>
      </c>
      <c r="E11" s="24">
        <v>0</v>
      </c>
      <c r="R11" s="21">
        <v>5</v>
      </c>
      <c r="S11" s="19" t="s">
        <v>106</v>
      </c>
      <c r="T11" s="21" t="s">
        <v>106</v>
      </c>
      <c r="U11" s="19">
        <v>5</v>
      </c>
      <c r="V11" s="19">
        <v>37</v>
      </c>
      <c r="W11" s="19" t="s">
        <v>106</v>
      </c>
      <c r="X11" s="21">
        <v>10001001100</v>
      </c>
      <c r="Y11" s="19">
        <v>131222</v>
      </c>
    </row>
    <row r="12" spans="2:25" x14ac:dyDescent="0.2">
      <c r="B12" s="27" t="s">
        <v>257</v>
      </c>
      <c r="C12" s="24">
        <v>0</v>
      </c>
      <c r="D12" s="27" t="s">
        <v>257</v>
      </c>
      <c r="E12" s="24">
        <v>0</v>
      </c>
      <c r="R12" s="21">
        <v>6</v>
      </c>
      <c r="S12" s="19" t="s">
        <v>107</v>
      </c>
      <c r="T12" s="21" t="s">
        <v>107</v>
      </c>
      <c r="U12" s="19">
        <v>6</v>
      </c>
      <c r="V12" s="19">
        <v>38</v>
      </c>
      <c r="W12" s="19" t="s">
        <v>107</v>
      </c>
      <c r="X12" s="21">
        <v>10011001000</v>
      </c>
      <c r="Y12" s="19">
        <v>122213</v>
      </c>
    </row>
    <row r="13" spans="2:25" x14ac:dyDescent="0.2">
      <c r="B13" s="33"/>
      <c r="C13" s="24">
        <v>0</v>
      </c>
      <c r="D13" s="33"/>
      <c r="E13" s="24">
        <v>0</v>
      </c>
      <c r="R13" s="21">
        <v>7</v>
      </c>
      <c r="S13" s="19" t="s">
        <v>108</v>
      </c>
      <c r="T13" s="21" t="s">
        <v>108</v>
      </c>
      <c r="U13" s="19">
        <v>7</v>
      </c>
      <c r="V13" s="19">
        <v>39</v>
      </c>
      <c r="W13" s="19" t="s">
        <v>108</v>
      </c>
      <c r="X13" s="21">
        <v>10011000100</v>
      </c>
      <c r="Y13" s="19">
        <v>122312</v>
      </c>
    </row>
    <row r="14" spans="2:25" x14ac:dyDescent="0.2">
      <c r="B14" s="33"/>
      <c r="C14" s="24">
        <v>0</v>
      </c>
      <c r="D14" s="33"/>
      <c r="E14" s="24">
        <v>0</v>
      </c>
      <c r="R14" s="21">
        <v>8</v>
      </c>
      <c r="S14" s="19" t="s">
        <v>109</v>
      </c>
      <c r="T14" s="21" t="s">
        <v>109</v>
      </c>
      <c r="U14" s="19">
        <v>8</v>
      </c>
      <c r="V14" s="19">
        <v>40</v>
      </c>
      <c r="W14" s="19" t="s">
        <v>109</v>
      </c>
      <c r="X14" s="21">
        <v>10001100100</v>
      </c>
      <c r="Y14" s="19">
        <v>132212</v>
      </c>
    </row>
    <row r="15" spans="2:25" x14ac:dyDescent="0.2">
      <c r="B15" s="33"/>
      <c r="C15" s="24">
        <v>0</v>
      </c>
      <c r="D15" s="33"/>
      <c r="E15" s="24">
        <v>0</v>
      </c>
      <c r="R15" s="21">
        <v>9</v>
      </c>
      <c r="S15" s="19" t="s">
        <v>110</v>
      </c>
      <c r="T15" s="21" t="s">
        <v>110</v>
      </c>
      <c r="U15" s="19">
        <v>9</v>
      </c>
      <c r="V15" s="19">
        <v>41</v>
      </c>
      <c r="W15" s="19" t="s">
        <v>110</v>
      </c>
      <c r="X15" s="21">
        <v>11001001000</v>
      </c>
      <c r="Y15" s="19">
        <v>221213</v>
      </c>
    </row>
    <row r="16" spans="2:25" x14ac:dyDescent="0.2">
      <c r="B16" s="27"/>
      <c r="C16" s="24">
        <v>0</v>
      </c>
      <c r="D16" s="27"/>
      <c r="E16" s="24">
        <v>0</v>
      </c>
      <c r="R16" s="21">
        <v>10</v>
      </c>
      <c r="S16" s="19" t="s">
        <v>111</v>
      </c>
      <c r="T16" s="21" t="s">
        <v>111</v>
      </c>
      <c r="U16" s="19">
        <v>10</v>
      </c>
      <c r="V16" s="19">
        <v>42</v>
      </c>
      <c r="W16" s="19" t="s">
        <v>111</v>
      </c>
      <c r="X16" s="21">
        <v>11001000100</v>
      </c>
      <c r="Y16" s="19">
        <v>221312</v>
      </c>
    </row>
    <row r="17" spans="2:25" x14ac:dyDescent="0.2">
      <c r="B17" s="27"/>
      <c r="C17" s="24">
        <v>0</v>
      </c>
      <c r="D17" s="27"/>
      <c r="E17" s="24">
        <v>0</v>
      </c>
      <c r="R17" s="21">
        <v>11</v>
      </c>
      <c r="S17" s="19" t="s">
        <v>112</v>
      </c>
      <c r="T17" s="21" t="s">
        <v>112</v>
      </c>
      <c r="U17" s="19">
        <v>11</v>
      </c>
      <c r="V17" s="19">
        <v>43</v>
      </c>
      <c r="W17" s="19" t="s">
        <v>112</v>
      </c>
      <c r="X17" s="21">
        <v>11000100100</v>
      </c>
      <c r="Y17" s="19">
        <v>231212</v>
      </c>
    </row>
    <row r="18" spans="2:25" x14ac:dyDescent="0.2">
      <c r="B18" s="27"/>
      <c r="C18" s="24">
        <v>0</v>
      </c>
      <c r="D18" s="27"/>
      <c r="E18" s="24">
        <v>0</v>
      </c>
      <c r="R18" s="21">
        <v>12</v>
      </c>
      <c r="S18" s="19" t="s">
        <v>113</v>
      </c>
      <c r="T18" s="21" t="s">
        <v>113</v>
      </c>
      <c r="U18" s="19">
        <v>12</v>
      </c>
      <c r="V18" s="19">
        <v>44</v>
      </c>
      <c r="W18" s="19" t="s">
        <v>113</v>
      </c>
      <c r="X18" s="21">
        <v>10110011100</v>
      </c>
      <c r="Y18" s="19">
        <v>112232</v>
      </c>
    </row>
    <row r="19" spans="2:25" x14ac:dyDescent="0.2">
      <c r="B19" s="27"/>
      <c r="C19" s="24">
        <v>0</v>
      </c>
      <c r="D19" s="27"/>
      <c r="E19" s="24">
        <v>0</v>
      </c>
      <c r="R19" s="21">
        <v>13</v>
      </c>
      <c r="S19" s="19" t="s">
        <v>114</v>
      </c>
      <c r="T19" s="21" t="s">
        <v>114</v>
      </c>
      <c r="U19" s="19">
        <v>13</v>
      </c>
      <c r="V19" s="19">
        <v>45</v>
      </c>
      <c r="W19" s="19" t="s">
        <v>114</v>
      </c>
      <c r="X19" s="21">
        <v>10011011100</v>
      </c>
      <c r="Y19" s="19">
        <v>122132</v>
      </c>
    </row>
    <row r="20" spans="2:25" x14ac:dyDescent="0.2">
      <c r="B20" s="27"/>
      <c r="C20" s="24">
        <v>0</v>
      </c>
      <c r="D20" s="27"/>
      <c r="E20" s="24">
        <v>0</v>
      </c>
      <c r="R20" s="21">
        <v>14</v>
      </c>
      <c r="S20" s="19" t="s">
        <v>115</v>
      </c>
      <c r="T20" s="21" t="s">
        <v>115</v>
      </c>
      <c r="U20" s="19">
        <v>14</v>
      </c>
      <c r="V20" s="19">
        <v>46</v>
      </c>
      <c r="W20" s="19" t="s">
        <v>115</v>
      </c>
      <c r="X20" s="21">
        <v>10011001110</v>
      </c>
      <c r="Y20" s="19">
        <v>122231</v>
      </c>
    </row>
    <row r="21" spans="2:25" ht="13.5" thickBot="1" x14ac:dyDescent="0.25">
      <c r="B21" s="31"/>
      <c r="C21" s="24">
        <v>0</v>
      </c>
      <c r="D21" s="31"/>
      <c r="E21" s="24">
        <v>0</v>
      </c>
      <c r="R21" s="21">
        <v>15</v>
      </c>
      <c r="S21" s="19" t="s">
        <v>116</v>
      </c>
      <c r="T21" s="21" t="s">
        <v>116</v>
      </c>
      <c r="U21" s="19">
        <v>15</v>
      </c>
      <c r="V21" s="19">
        <v>47</v>
      </c>
      <c r="W21" s="19" t="s">
        <v>116</v>
      </c>
      <c r="X21" s="21">
        <v>10111001100</v>
      </c>
      <c r="Y21" s="19">
        <v>113222</v>
      </c>
    </row>
    <row r="22" spans="2:25" x14ac:dyDescent="0.2">
      <c r="B22" s="29" t="s">
        <v>264</v>
      </c>
      <c r="C22" s="25">
        <f>VALUE(LEFT(B23,1))</f>
        <v>1</v>
      </c>
      <c r="D22" s="29" t="s">
        <v>264</v>
      </c>
      <c r="E22" s="25">
        <f>VALUE(LEFT(D23,1))</f>
        <v>1</v>
      </c>
      <c r="R22" s="21">
        <v>16</v>
      </c>
      <c r="S22" s="19">
        <v>0</v>
      </c>
      <c r="T22" s="21" t="s">
        <v>261</v>
      </c>
      <c r="U22" s="19">
        <v>16</v>
      </c>
      <c r="V22" s="19">
        <v>48</v>
      </c>
      <c r="W22" s="19">
        <v>0</v>
      </c>
      <c r="X22" s="21">
        <v>10011101100</v>
      </c>
      <c r="Y22" s="19">
        <v>123122</v>
      </c>
    </row>
    <row r="23" spans="2:25" x14ac:dyDescent="0.2">
      <c r="B23" s="27">
        <v>11010010000</v>
      </c>
      <c r="C23" s="25">
        <f>VALUE(MID(B23,2,1))</f>
        <v>1</v>
      </c>
      <c r="D23" s="27">
        <v>11010010000</v>
      </c>
      <c r="E23" s="25">
        <f>VALUE(MID(D23,2,1))</f>
        <v>1</v>
      </c>
      <c r="R23" s="21">
        <v>17</v>
      </c>
      <c r="S23" s="19">
        <v>1</v>
      </c>
      <c r="T23" s="21" t="s">
        <v>258</v>
      </c>
      <c r="U23" s="19">
        <v>17</v>
      </c>
      <c r="V23" s="19">
        <v>49</v>
      </c>
      <c r="W23" s="19">
        <v>1</v>
      </c>
      <c r="X23" s="21">
        <v>10011100110</v>
      </c>
      <c r="Y23" s="19">
        <v>123221</v>
      </c>
    </row>
    <row r="24" spans="2:25" x14ac:dyDescent="0.2">
      <c r="B24" s="33" t="s">
        <v>258</v>
      </c>
      <c r="C24" s="25">
        <f>VALUE(MID(B23,3,1))</f>
        <v>0</v>
      </c>
      <c r="D24" s="33" t="s">
        <v>258</v>
      </c>
      <c r="E24" s="25">
        <f>VALUE(MID(D23,3,1))</f>
        <v>0</v>
      </c>
      <c r="R24" s="21">
        <v>18</v>
      </c>
      <c r="S24" s="19">
        <v>2</v>
      </c>
      <c r="T24" s="21" t="s">
        <v>32</v>
      </c>
      <c r="U24" s="19">
        <v>18</v>
      </c>
      <c r="V24" s="19">
        <v>50</v>
      </c>
      <c r="W24" s="19">
        <v>2</v>
      </c>
      <c r="X24" s="21">
        <v>11001110010</v>
      </c>
      <c r="Y24" s="19">
        <v>223211</v>
      </c>
    </row>
    <row r="25" spans="2:25" x14ac:dyDescent="0.2">
      <c r="B25" s="33">
        <v>104</v>
      </c>
      <c r="C25" s="25">
        <f>VALUE(MID(B23,4,1))</f>
        <v>1</v>
      </c>
      <c r="D25" s="33">
        <v>104</v>
      </c>
      <c r="E25" s="25">
        <f>VALUE(MID(D23,4,1))</f>
        <v>1</v>
      </c>
      <c r="R25" s="21">
        <v>19</v>
      </c>
      <c r="S25" s="19">
        <v>3</v>
      </c>
      <c r="T25" s="21" t="s">
        <v>23</v>
      </c>
      <c r="U25" s="19">
        <v>19</v>
      </c>
      <c r="V25" s="19">
        <v>51</v>
      </c>
      <c r="W25" s="19">
        <v>3</v>
      </c>
      <c r="X25" s="21">
        <v>11001011100</v>
      </c>
      <c r="Y25" s="19">
        <v>221132</v>
      </c>
    </row>
    <row r="26" spans="2:25" x14ac:dyDescent="0.2">
      <c r="B26" s="33">
        <f>B24*B25</f>
        <v>104</v>
      </c>
      <c r="C26" s="25">
        <f>VALUE(MID(B23,5,1))</f>
        <v>0</v>
      </c>
      <c r="D26" s="33">
        <f>D24*D25</f>
        <v>104</v>
      </c>
      <c r="E26" s="25">
        <f>VALUE(MID(D23,5,1))</f>
        <v>0</v>
      </c>
      <c r="R26" s="21">
        <v>20</v>
      </c>
      <c r="S26" s="19">
        <v>4</v>
      </c>
      <c r="T26" s="21" t="s">
        <v>22</v>
      </c>
      <c r="U26" s="19">
        <v>20</v>
      </c>
      <c r="V26" s="19">
        <v>52</v>
      </c>
      <c r="W26" s="19">
        <v>4</v>
      </c>
      <c r="X26" s="21">
        <v>11001001110</v>
      </c>
      <c r="Y26" s="19">
        <v>221231</v>
      </c>
    </row>
    <row r="27" spans="2:25" x14ac:dyDescent="0.2">
      <c r="B27" s="27"/>
      <c r="C27" s="25">
        <f>VALUE(MID(B23,6,1))</f>
        <v>0</v>
      </c>
      <c r="D27" s="27"/>
      <c r="E27" s="25">
        <f>VALUE(MID(D23,6,1))</f>
        <v>0</v>
      </c>
      <c r="R27" s="21">
        <v>21</v>
      </c>
      <c r="S27" s="19">
        <v>5</v>
      </c>
      <c r="T27" s="21" t="s">
        <v>20</v>
      </c>
      <c r="U27" s="19">
        <v>21</v>
      </c>
      <c r="V27" s="19">
        <v>53</v>
      </c>
      <c r="W27" s="19">
        <v>5</v>
      </c>
      <c r="X27" s="21">
        <v>11011100100</v>
      </c>
      <c r="Y27" s="19">
        <v>213212</v>
      </c>
    </row>
    <row r="28" spans="2:25" x14ac:dyDescent="0.2">
      <c r="B28" s="27"/>
      <c r="C28" s="25">
        <f>VALUE(MID(B23,7,1))</f>
        <v>1</v>
      </c>
      <c r="D28" s="27"/>
      <c r="E28" s="25">
        <f>VALUE(MID(D23,7,1))</f>
        <v>1</v>
      </c>
      <c r="R28" s="21">
        <v>22</v>
      </c>
      <c r="S28" s="19">
        <v>6</v>
      </c>
      <c r="T28" s="21" t="s">
        <v>21</v>
      </c>
      <c r="U28" s="19">
        <v>22</v>
      </c>
      <c r="V28" s="19">
        <v>54</v>
      </c>
      <c r="W28" s="19">
        <v>6</v>
      </c>
      <c r="X28" s="21">
        <v>11001110100</v>
      </c>
      <c r="Y28" s="19">
        <v>223112</v>
      </c>
    </row>
    <row r="29" spans="2:25" x14ac:dyDescent="0.2">
      <c r="B29" s="27"/>
      <c r="C29" s="25">
        <f>VALUE(MID(B23,8,1))</f>
        <v>0</v>
      </c>
      <c r="D29" s="27"/>
      <c r="E29" s="25">
        <f>VALUE(MID(D23,8,1))</f>
        <v>0</v>
      </c>
      <c r="R29" s="21">
        <v>23</v>
      </c>
      <c r="S29" s="19">
        <v>7</v>
      </c>
      <c r="T29" s="21" t="s">
        <v>8</v>
      </c>
      <c r="U29" s="19">
        <v>23</v>
      </c>
      <c r="V29" s="19">
        <v>55</v>
      </c>
      <c r="W29" s="19">
        <v>7</v>
      </c>
      <c r="X29" s="21">
        <v>11101101110</v>
      </c>
      <c r="Y29" s="19">
        <v>312131</v>
      </c>
    </row>
    <row r="30" spans="2:25" x14ac:dyDescent="0.2">
      <c r="B30" s="27"/>
      <c r="C30" s="25">
        <f>VALUE(MID(B23,9,1))</f>
        <v>0</v>
      </c>
      <c r="D30" s="27"/>
      <c r="E30" s="25">
        <f>VALUE(MID(D23,9,1))</f>
        <v>0</v>
      </c>
      <c r="R30" s="21">
        <v>24</v>
      </c>
      <c r="S30" s="19">
        <v>8</v>
      </c>
      <c r="T30" s="21" t="s">
        <v>9</v>
      </c>
      <c r="U30" s="19">
        <v>24</v>
      </c>
      <c r="V30" s="19">
        <v>56</v>
      </c>
      <c r="W30" s="19">
        <v>8</v>
      </c>
      <c r="X30" s="21">
        <v>11101001100</v>
      </c>
      <c r="Y30" s="19">
        <v>311222</v>
      </c>
    </row>
    <row r="31" spans="2:25" x14ac:dyDescent="0.2">
      <c r="B31" s="27"/>
      <c r="C31" s="25">
        <f>VALUE(MID(B23,10,1))</f>
        <v>0</v>
      </c>
      <c r="D31" s="27"/>
      <c r="E31" s="25">
        <f>VALUE(MID(D23,10,1))</f>
        <v>0</v>
      </c>
      <c r="R31" s="21">
        <v>25</v>
      </c>
      <c r="S31" s="19">
        <v>9</v>
      </c>
      <c r="T31" s="21" t="s">
        <v>10</v>
      </c>
      <c r="U31" s="19">
        <v>25</v>
      </c>
      <c r="V31" s="19">
        <v>57</v>
      </c>
      <c r="W31" s="19">
        <v>9</v>
      </c>
      <c r="X31" s="21">
        <v>11100101100</v>
      </c>
      <c r="Y31" s="19">
        <v>321122</v>
      </c>
    </row>
    <row r="32" spans="2:25" ht="13.5" thickBot="1" x14ac:dyDescent="0.25">
      <c r="B32" s="31"/>
      <c r="C32" s="25">
        <f>VALUE(MID(B23,11,1))</f>
        <v>0</v>
      </c>
      <c r="D32" s="31"/>
      <c r="E32" s="25">
        <f>VALUE(MID(D23,11,1))</f>
        <v>0</v>
      </c>
      <c r="R32" s="21">
        <v>26</v>
      </c>
      <c r="S32" s="19" t="s">
        <v>117</v>
      </c>
      <c r="T32" s="21" t="s">
        <v>117</v>
      </c>
      <c r="U32" s="19">
        <v>26</v>
      </c>
      <c r="V32" s="19">
        <v>58</v>
      </c>
      <c r="W32" s="19" t="s">
        <v>117</v>
      </c>
      <c r="X32" s="21">
        <v>11100100110</v>
      </c>
      <c r="Y32" s="19">
        <v>321221</v>
      </c>
    </row>
    <row r="33" spans="2:25" x14ac:dyDescent="0.2">
      <c r="B33" s="29" t="str">
        <f>MID($B$9,1,1)</f>
        <v>x</v>
      </c>
      <c r="C33" s="25">
        <f>VALUE(LEFT(B34,1))</f>
        <v>1</v>
      </c>
      <c r="D33" s="29" t="str">
        <f>MID($D$9,1,1)</f>
        <v>x</v>
      </c>
      <c r="E33" s="25">
        <f>VALUE(LEFT(D34,1))</f>
        <v>1</v>
      </c>
      <c r="R33" s="21">
        <v>27</v>
      </c>
      <c r="S33" s="19" t="s">
        <v>118</v>
      </c>
      <c r="T33" s="21" t="s">
        <v>118</v>
      </c>
      <c r="U33" s="19">
        <v>27</v>
      </c>
      <c r="V33" s="19">
        <v>59</v>
      </c>
      <c r="W33" s="19" t="s">
        <v>118</v>
      </c>
      <c r="X33" s="21">
        <v>11101100100</v>
      </c>
      <c r="Y33" s="19">
        <v>312212</v>
      </c>
    </row>
    <row r="34" spans="2:25" x14ac:dyDescent="0.2">
      <c r="B34" s="27">
        <f>VLOOKUP(B33,$T$6:$Y$108,5,FALSE)</f>
        <v>11100010110</v>
      </c>
      <c r="C34" s="25">
        <f>VALUE(MID(B34,2,1))</f>
        <v>1</v>
      </c>
      <c r="D34" s="27">
        <f>VLOOKUP(D33,$T$6:$Y$108,5,FALSE)</f>
        <v>11100010110</v>
      </c>
      <c r="E34" s="25">
        <f>VALUE(MID(D34,2,1))</f>
        <v>1</v>
      </c>
      <c r="R34" s="21">
        <v>28</v>
      </c>
      <c r="S34" s="19" t="s">
        <v>119</v>
      </c>
      <c r="T34" s="21" t="s">
        <v>119</v>
      </c>
      <c r="U34" s="19">
        <v>28</v>
      </c>
      <c r="V34" s="19">
        <v>60</v>
      </c>
      <c r="W34" s="19" t="s">
        <v>119</v>
      </c>
      <c r="X34" s="21">
        <v>11100110100</v>
      </c>
      <c r="Y34" s="19">
        <v>322112</v>
      </c>
    </row>
    <row r="35" spans="2:25" x14ac:dyDescent="0.2">
      <c r="B35" s="27">
        <v>1</v>
      </c>
      <c r="C35" s="25">
        <f>VALUE(MID(B34,3,1))</f>
        <v>1</v>
      </c>
      <c r="D35" s="27">
        <v>1</v>
      </c>
      <c r="E35" s="25">
        <f>VALUE(MID(D34,3,1))</f>
        <v>1</v>
      </c>
      <c r="R35" s="21">
        <v>29</v>
      </c>
      <c r="S35" s="19" t="s">
        <v>120</v>
      </c>
      <c r="T35" s="21" t="s">
        <v>120</v>
      </c>
      <c r="U35" s="19">
        <v>29</v>
      </c>
      <c r="V35" s="19">
        <v>61</v>
      </c>
      <c r="W35" s="19" t="s">
        <v>120</v>
      </c>
      <c r="X35" s="21">
        <v>11100110010</v>
      </c>
      <c r="Y35" s="19">
        <v>322211</v>
      </c>
    </row>
    <row r="36" spans="2:25" x14ac:dyDescent="0.2">
      <c r="B36" s="30">
        <f>VLOOKUP(B33,$T$6:$Y$108,2,FALSE)</f>
        <v>56</v>
      </c>
      <c r="C36" s="25">
        <f>VALUE(MID(B34,4,1))</f>
        <v>0</v>
      </c>
      <c r="D36" s="30">
        <f>VLOOKUP(D33,$T$6:$Y$108,2,FALSE)</f>
        <v>56</v>
      </c>
      <c r="E36" s="25">
        <f>VALUE(MID(D34,4,1))</f>
        <v>0</v>
      </c>
      <c r="R36" s="21">
        <v>30</v>
      </c>
      <c r="S36" s="19" t="s">
        <v>121</v>
      </c>
      <c r="T36" s="21" t="s">
        <v>121</v>
      </c>
      <c r="U36" s="19">
        <v>30</v>
      </c>
      <c r="V36" s="19">
        <v>62</v>
      </c>
      <c r="W36" s="19" t="s">
        <v>121</v>
      </c>
      <c r="X36" s="21">
        <v>11011011000</v>
      </c>
      <c r="Y36" s="19">
        <v>212123</v>
      </c>
    </row>
    <row r="37" spans="2:25" x14ac:dyDescent="0.2">
      <c r="B37" s="33">
        <f>B35*B36</f>
        <v>56</v>
      </c>
      <c r="C37" s="25">
        <f>VALUE(MID(B34,5,1))</f>
        <v>0</v>
      </c>
      <c r="D37" s="33">
        <f>D35*D36</f>
        <v>56</v>
      </c>
      <c r="E37" s="25">
        <f>VALUE(MID(D34,5,1))</f>
        <v>0</v>
      </c>
      <c r="R37" s="21">
        <v>31</v>
      </c>
      <c r="S37" s="19" t="s">
        <v>122</v>
      </c>
      <c r="T37" s="21" t="s">
        <v>122</v>
      </c>
      <c r="U37" s="19">
        <v>31</v>
      </c>
      <c r="V37" s="19">
        <v>63</v>
      </c>
      <c r="W37" s="19" t="s">
        <v>122</v>
      </c>
      <c r="X37" s="21">
        <v>11011000110</v>
      </c>
      <c r="Y37" s="19">
        <v>212321</v>
      </c>
    </row>
    <row r="38" spans="2:25" x14ac:dyDescent="0.2">
      <c r="B38" s="27"/>
      <c r="C38" s="25">
        <f>VALUE(MID(B34,6,1))</f>
        <v>0</v>
      </c>
      <c r="D38" s="27"/>
      <c r="E38" s="25">
        <f>VALUE(MID(D34,6,1))</f>
        <v>0</v>
      </c>
      <c r="R38" s="21">
        <v>32</v>
      </c>
      <c r="S38" s="19" t="s">
        <v>123</v>
      </c>
      <c r="T38" s="21" t="s">
        <v>123</v>
      </c>
      <c r="U38" s="19">
        <v>32</v>
      </c>
      <c r="V38" s="19">
        <v>64</v>
      </c>
      <c r="W38" s="19" t="s">
        <v>123</v>
      </c>
      <c r="X38" s="21">
        <v>11000110110</v>
      </c>
      <c r="Y38" s="19">
        <v>232121</v>
      </c>
    </row>
    <row r="39" spans="2:25" x14ac:dyDescent="0.2">
      <c r="B39" s="27"/>
      <c r="C39" s="25">
        <f>VALUE(MID(B34,7,1))</f>
        <v>1</v>
      </c>
      <c r="D39" s="27"/>
      <c r="E39" s="25">
        <f>VALUE(MID(D34,7,1))</f>
        <v>1</v>
      </c>
      <c r="R39" s="21">
        <v>33</v>
      </c>
      <c r="S39" s="19" t="s">
        <v>124</v>
      </c>
      <c r="T39" s="21" t="s">
        <v>124</v>
      </c>
      <c r="U39" s="19">
        <v>33</v>
      </c>
      <c r="V39" s="19">
        <v>65</v>
      </c>
      <c r="W39" s="19" t="s">
        <v>124</v>
      </c>
      <c r="X39" s="21">
        <v>10100011000</v>
      </c>
      <c r="Y39" s="19">
        <v>111323</v>
      </c>
    </row>
    <row r="40" spans="2:25" x14ac:dyDescent="0.2">
      <c r="B40" s="27"/>
      <c r="C40" s="25">
        <f>VALUE(MID(B34,8,1))</f>
        <v>0</v>
      </c>
      <c r="D40" s="27"/>
      <c r="E40" s="25">
        <f>VALUE(MID(D34,8,1))</f>
        <v>0</v>
      </c>
      <c r="R40" s="21">
        <v>34</v>
      </c>
      <c r="S40" s="19" t="s">
        <v>125</v>
      </c>
      <c r="T40" s="21" t="s">
        <v>125</v>
      </c>
      <c r="U40" s="19">
        <v>34</v>
      </c>
      <c r="V40" s="19">
        <v>66</v>
      </c>
      <c r="W40" s="19" t="s">
        <v>125</v>
      </c>
      <c r="X40" s="21">
        <v>10001011000</v>
      </c>
      <c r="Y40" s="19">
        <v>131123</v>
      </c>
    </row>
    <row r="41" spans="2:25" x14ac:dyDescent="0.2">
      <c r="B41" s="27"/>
      <c r="C41" s="25">
        <f>VALUE(MID(B34,9,1))</f>
        <v>1</v>
      </c>
      <c r="D41" s="27"/>
      <c r="E41" s="25">
        <f>VALUE(MID(D34,9,1))</f>
        <v>1</v>
      </c>
      <c r="R41" s="21">
        <v>35</v>
      </c>
      <c r="S41" s="19" t="s">
        <v>126</v>
      </c>
      <c r="T41" s="21" t="s">
        <v>126</v>
      </c>
      <c r="U41" s="19">
        <v>35</v>
      </c>
      <c r="V41" s="19">
        <v>67</v>
      </c>
      <c r="W41" s="19" t="s">
        <v>126</v>
      </c>
      <c r="X41" s="21">
        <v>10001000110</v>
      </c>
      <c r="Y41" s="19">
        <v>131321</v>
      </c>
    </row>
    <row r="42" spans="2:25" x14ac:dyDescent="0.2">
      <c r="B42" s="27"/>
      <c r="C42" s="25">
        <f>VALUE(MID(B34,10,1))</f>
        <v>1</v>
      </c>
      <c r="D42" s="27"/>
      <c r="E42" s="25">
        <f>VALUE(MID(D34,10,1))</f>
        <v>1</v>
      </c>
      <c r="R42" s="21">
        <v>36</v>
      </c>
      <c r="S42" s="19" t="s">
        <v>127</v>
      </c>
      <c r="T42" s="21" t="s">
        <v>127</v>
      </c>
      <c r="U42" s="19">
        <v>36</v>
      </c>
      <c r="V42" s="19">
        <v>68</v>
      </c>
      <c r="W42" s="19" t="s">
        <v>127</v>
      </c>
      <c r="X42" s="21">
        <v>10110001000</v>
      </c>
      <c r="Y42" s="19">
        <v>112313</v>
      </c>
    </row>
    <row r="43" spans="2:25" ht="13.5" thickBot="1" x14ac:dyDescent="0.25">
      <c r="B43" s="31"/>
      <c r="C43" s="25">
        <f>VALUE(MID(B34,11,1))</f>
        <v>0</v>
      </c>
      <c r="D43" s="31"/>
      <c r="E43" s="25">
        <f>VALUE(MID(D34,11,1))</f>
        <v>0</v>
      </c>
      <c r="R43" s="21">
        <v>37</v>
      </c>
      <c r="S43" s="19" t="s">
        <v>45</v>
      </c>
      <c r="T43" s="21" t="s">
        <v>45</v>
      </c>
      <c r="U43" s="19">
        <v>37</v>
      </c>
      <c r="V43" s="19">
        <v>69</v>
      </c>
      <c r="W43" s="19" t="s">
        <v>45</v>
      </c>
      <c r="X43" s="21">
        <v>10001101000</v>
      </c>
      <c r="Y43" s="19">
        <v>132113</v>
      </c>
    </row>
    <row r="44" spans="2:25" x14ac:dyDescent="0.2">
      <c r="B44" s="29" t="str">
        <f>MID($B$9,2,1)</f>
        <v>x</v>
      </c>
      <c r="C44" s="25">
        <f>VALUE(LEFT(B45,1))</f>
        <v>1</v>
      </c>
      <c r="D44" s="29" t="str">
        <f>MID(D$9,2,1)</f>
        <v>x</v>
      </c>
      <c r="E44" s="25">
        <f>VALUE(LEFT(D45,1))</f>
        <v>1</v>
      </c>
      <c r="R44" s="21">
        <v>38</v>
      </c>
      <c r="S44" s="19" t="s">
        <v>128</v>
      </c>
      <c r="T44" s="21" t="s">
        <v>128</v>
      </c>
      <c r="U44" s="19">
        <v>38</v>
      </c>
      <c r="V44" s="19">
        <v>70</v>
      </c>
      <c r="W44" s="19" t="s">
        <v>128</v>
      </c>
      <c r="X44" s="21">
        <v>10001100010</v>
      </c>
      <c r="Y44" s="19">
        <v>132311</v>
      </c>
    </row>
    <row r="45" spans="2:25" x14ac:dyDescent="0.2">
      <c r="B45" s="27">
        <f>VLOOKUP(B44,$T$6:$Y$108,5,FALSE)</f>
        <v>11100010110</v>
      </c>
      <c r="C45" s="25">
        <f>VALUE(MID(B45,2,1))</f>
        <v>1</v>
      </c>
      <c r="D45" s="27">
        <f>VLOOKUP(D44,$T$6:$Y$108,5,FALSE)</f>
        <v>11100010110</v>
      </c>
      <c r="E45" s="25">
        <f>VALUE(MID(D45,2,1))</f>
        <v>1</v>
      </c>
      <c r="R45" s="21">
        <v>39</v>
      </c>
      <c r="S45" s="19" t="s">
        <v>58</v>
      </c>
      <c r="T45" s="21" t="s">
        <v>58</v>
      </c>
      <c r="U45" s="19">
        <v>39</v>
      </c>
      <c r="V45" s="19">
        <v>71</v>
      </c>
      <c r="W45" s="19" t="s">
        <v>58</v>
      </c>
      <c r="X45" s="21">
        <v>11010001000</v>
      </c>
      <c r="Y45" s="19">
        <v>211313</v>
      </c>
    </row>
    <row r="46" spans="2:25" x14ac:dyDescent="0.2">
      <c r="B46" s="27" t="s">
        <v>32</v>
      </c>
      <c r="C46" s="25">
        <f>VALUE(MID(B45,3,1))</f>
        <v>1</v>
      </c>
      <c r="D46" s="27" t="s">
        <v>32</v>
      </c>
      <c r="E46" s="25">
        <f>VALUE(MID(D45,3,1))</f>
        <v>1</v>
      </c>
      <c r="R46" s="21">
        <v>40</v>
      </c>
      <c r="S46" s="19" t="s">
        <v>129</v>
      </c>
      <c r="T46" s="21" t="s">
        <v>129</v>
      </c>
      <c r="U46" s="19">
        <v>40</v>
      </c>
      <c r="V46" s="19">
        <v>72</v>
      </c>
      <c r="W46" s="19" t="s">
        <v>129</v>
      </c>
      <c r="X46" s="21">
        <v>11000101000</v>
      </c>
      <c r="Y46" s="19">
        <v>231113</v>
      </c>
    </row>
    <row r="47" spans="2:25" x14ac:dyDescent="0.2">
      <c r="B47" s="30">
        <f>VLOOKUP(B44,$T$6:$Y$108,2,FALSE)</f>
        <v>56</v>
      </c>
      <c r="C47" s="25">
        <f>VALUE(MID(B45,4,1))</f>
        <v>0</v>
      </c>
      <c r="D47" s="30">
        <f>VLOOKUP(D44,$T$6:$Y$108,2,FALSE)</f>
        <v>56</v>
      </c>
      <c r="E47" s="25">
        <f>VALUE(MID(D45,4,1))</f>
        <v>0</v>
      </c>
      <c r="R47" s="21">
        <v>41</v>
      </c>
      <c r="S47" s="19" t="s">
        <v>130</v>
      </c>
      <c r="T47" s="21" t="s">
        <v>130</v>
      </c>
      <c r="U47" s="19">
        <v>41</v>
      </c>
      <c r="V47" s="19">
        <v>73</v>
      </c>
      <c r="W47" s="19" t="s">
        <v>130</v>
      </c>
      <c r="X47" s="21">
        <v>11000100010</v>
      </c>
      <c r="Y47" s="19">
        <v>231311</v>
      </c>
    </row>
    <row r="48" spans="2:25" x14ac:dyDescent="0.2">
      <c r="B48" s="33">
        <f>B46*B47</f>
        <v>112</v>
      </c>
      <c r="C48" s="25">
        <f>VALUE(MID(B45,5,1))</f>
        <v>0</v>
      </c>
      <c r="D48" s="33">
        <f>D46*D47</f>
        <v>112</v>
      </c>
      <c r="E48" s="25">
        <f>VALUE(MID(D45,5,1))</f>
        <v>0</v>
      </c>
      <c r="R48" s="21">
        <v>42</v>
      </c>
      <c r="S48" s="19" t="s">
        <v>131</v>
      </c>
      <c r="T48" s="21" t="s">
        <v>131</v>
      </c>
      <c r="U48" s="19">
        <v>42</v>
      </c>
      <c r="V48" s="19">
        <v>74</v>
      </c>
      <c r="W48" s="19" t="s">
        <v>131</v>
      </c>
      <c r="X48" s="21">
        <v>10110111000</v>
      </c>
      <c r="Y48" s="19">
        <v>112133</v>
      </c>
    </row>
    <row r="49" spans="2:25" x14ac:dyDescent="0.2">
      <c r="B49" s="27"/>
      <c r="C49" s="25">
        <f>VALUE(MID(B45,6,1))</f>
        <v>0</v>
      </c>
      <c r="D49" s="27"/>
      <c r="E49" s="25">
        <f>VALUE(MID(D45,6,1))</f>
        <v>0</v>
      </c>
      <c r="R49" s="21">
        <v>43</v>
      </c>
      <c r="S49" s="19" t="s">
        <v>132</v>
      </c>
      <c r="T49" s="21" t="s">
        <v>132</v>
      </c>
      <c r="U49" s="19">
        <v>43</v>
      </c>
      <c r="V49" s="19">
        <v>75</v>
      </c>
      <c r="W49" s="19" t="s">
        <v>132</v>
      </c>
      <c r="X49" s="21">
        <v>10110001110</v>
      </c>
      <c r="Y49" s="19">
        <v>112331</v>
      </c>
    </row>
    <row r="50" spans="2:25" x14ac:dyDescent="0.2">
      <c r="B50" s="27"/>
      <c r="C50" s="25">
        <f>VALUE(MID(B45,7,1))</f>
        <v>1</v>
      </c>
      <c r="D50" s="27"/>
      <c r="E50" s="25">
        <f>VALUE(MID(D45,7,1))</f>
        <v>1</v>
      </c>
      <c r="R50" s="21">
        <v>44</v>
      </c>
      <c r="S50" s="19" t="s">
        <v>133</v>
      </c>
      <c r="T50" s="21" t="s">
        <v>133</v>
      </c>
      <c r="U50" s="19">
        <v>44</v>
      </c>
      <c r="V50" s="19">
        <v>76</v>
      </c>
      <c r="W50" s="19" t="s">
        <v>133</v>
      </c>
      <c r="X50" s="21">
        <v>10001101110</v>
      </c>
      <c r="Y50" s="19">
        <v>132131</v>
      </c>
    </row>
    <row r="51" spans="2:25" x14ac:dyDescent="0.2">
      <c r="B51" s="27"/>
      <c r="C51" s="25">
        <f>VALUE(MID(B45,8,1))</f>
        <v>0</v>
      </c>
      <c r="D51" s="27"/>
      <c r="E51" s="25">
        <f>VALUE(MID(D45,8,1))</f>
        <v>0</v>
      </c>
      <c r="R51" s="21">
        <v>45</v>
      </c>
      <c r="S51" s="19" t="s">
        <v>134</v>
      </c>
      <c r="T51" s="21" t="s">
        <v>134</v>
      </c>
      <c r="U51" s="19">
        <v>45</v>
      </c>
      <c r="V51" s="19">
        <v>77</v>
      </c>
      <c r="W51" s="19" t="s">
        <v>134</v>
      </c>
      <c r="X51" s="21">
        <v>10111011000</v>
      </c>
      <c r="Y51" s="19">
        <v>113123</v>
      </c>
    </row>
    <row r="52" spans="2:25" x14ac:dyDescent="0.2">
      <c r="B52" s="27"/>
      <c r="C52" s="25">
        <f>VALUE(MID(B45,9,1))</f>
        <v>1</v>
      </c>
      <c r="D52" s="27"/>
      <c r="E52" s="25">
        <f>VALUE(MID(D45,9,1))</f>
        <v>1</v>
      </c>
      <c r="R52" s="21">
        <v>46</v>
      </c>
      <c r="S52" s="19" t="s">
        <v>135</v>
      </c>
      <c r="T52" s="21" t="s">
        <v>135</v>
      </c>
      <c r="U52" s="19">
        <v>46</v>
      </c>
      <c r="V52" s="19">
        <v>78</v>
      </c>
      <c r="W52" s="19" t="s">
        <v>135</v>
      </c>
      <c r="X52" s="21">
        <v>10111000110</v>
      </c>
      <c r="Y52" s="19">
        <v>113321</v>
      </c>
    </row>
    <row r="53" spans="2:25" x14ac:dyDescent="0.2">
      <c r="B53" s="27"/>
      <c r="C53" s="25">
        <f>VALUE(MID(B45,10,1))</f>
        <v>1</v>
      </c>
      <c r="D53" s="27"/>
      <c r="E53" s="25">
        <f>VALUE(MID(D45,10,1))</f>
        <v>1</v>
      </c>
      <c r="R53" s="21">
        <v>47</v>
      </c>
      <c r="S53" s="19" t="s">
        <v>136</v>
      </c>
      <c r="T53" s="21" t="s">
        <v>136</v>
      </c>
      <c r="U53" s="19">
        <v>47</v>
      </c>
      <c r="V53" s="19">
        <v>79</v>
      </c>
      <c r="W53" s="19" t="s">
        <v>136</v>
      </c>
      <c r="X53" s="21">
        <v>10001110110</v>
      </c>
      <c r="Y53" s="19">
        <v>133121</v>
      </c>
    </row>
    <row r="54" spans="2:25" ht="13.5" thickBot="1" x14ac:dyDescent="0.25">
      <c r="B54" s="31"/>
      <c r="C54" s="25">
        <f>VALUE(MID(B45,11,1))</f>
        <v>0</v>
      </c>
      <c r="D54" s="31"/>
      <c r="E54" s="25">
        <f>VALUE(MID(D45,11,1))</f>
        <v>0</v>
      </c>
      <c r="R54" s="21">
        <v>48</v>
      </c>
      <c r="S54" s="19" t="s">
        <v>55</v>
      </c>
      <c r="T54" s="21" t="s">
        <v>55</v>
      </c>
      <c r="U54" s="19">
        <v>48</v>
      </c>
      <c r="V54" s="19">
        <v>80</v>
      </c>
      <c r="W54" s="19" t="s">
        <v>55</v>
      </c>
      <c r="X54" s="21">
        <v>11101110110</v>
      </c>
      <c r="Y54" s="19">
        <v>313121</v>
      </c>
    </row>
    <row r="55" spans="2:25" x14ac:dyDescent="0.2">
      <c r="B55" s="29" t="str">
        <f>MID($B$9,3,1)</f>
        <v>0</v>
      </c>
      <c r="C55" s="25">
        <f>VALUE(LEFT(B56,1))</f>
        <v>1</v>
      </c>
      <c r="D55" s="29" t="str">
        <f>MID(D$9,3,1)</f>
        <v>0</v>
      </c>
      <c r="E55" s="25">
        <f>VALUE(LEFT(D56,1))</f>
        <v>1</v>
      </c>
      <c r="R55" s="21">
        <v>49</v>
      </c>
      <c r="S55" s="19" t="s">
        <v>137</v>
      </c>
      <c r="T55" s="21" t="s">
        <v>137</v>
      </c>
      <c r="U55" s="19">
        <v>49</v>
      </c>
      <c r="V55" s="19">
        <v>81</v>
      </c>
      <c r="W55" s="19" t="s">
        <v>137</v>
      </c>
      <c r="X55" s="21">
        <v>11010001110</v>
      </c>
      <c r="Y55" s="19">
        <v>211331</v>
      </c>
    </row>
    <row r="56" spans="2:25" x14ac:dyDescent="0.2">
      <c r="B56" s="27">
        <f>VLOOKUP(B55,$T$6:$Y$108,5,FALSE)</f>
        <v>10011101100</v>
      </c>
      <c r="C56" s="25">
        <f>VALUE(MID(B56,2,1))</f>
        <v>0</v>
      </c>
      <c r="D56" s="27">
        <f>VLOOKUP(D55,$T$6:$Y$108,5,FALSE)</f>
        <v>10011101100</v>
      </c>
      <c r="E56" s="25">
        <f>VALUE(MID(D56,2,1))</f>
        <v>0</v>
      </c>
      <c r="R56" s="21">
        <v>50</v>
      </c>
      <c r="S56" s="19" t="s">
        <v>138</v>
      </c>
      <c r="T56" s="21" t="s">
        <v>138</v>
      </c>
      <c r="U56" s="19">
        <v>50</v>
      </c>
      <c r="V56" s="19">
        <v>82</v>
      </c>
      <c r="W56" s="19" t="s">
        <v>138</v>
      </c>
      <c r="X56" s="21">
        <v>11000101110</v>
      </c>
      <c r="Y56" s="19">
        <v>231131</v>
      </c>
    </row>
    <row r="57" spans="2:25" x14ac:dyDescent="0.2">
      <c r="B57" s="27">
        <f>B46+1</f>
        <v>3</v>
      </c>
      <c r="C57" s="25">
        <f>VALUE(MID(B56,3,1))</f>
        <v>0</v>
      </c>
      <c r="D57" s="27">
        <f>D46+1</f>
        <v>3</v>
      </c>
      <c r="E57" s="25">
        <f>VALUE(MID(D56,3,1))</f>
        <v>0</v>
      </c>
      <c r="R57" s="21">
        <v>51</v>
      </c>
      <c r="S57" s="19" t="s">
        <v>139</v>
      </c>
      <c r="T57" s="21" t="s">
        <v>139</v>
      </c>
      <c r="U57" s="19">
        <v>51</v>
      </c>
      <c r="V57" s="19">
        <v>83</v>
      </c>
      <c r="W57" s="19" t="s">
        <v>139</v>
      </c>
      <c r="X57" s="21">
        <v>11011101000</v>
      </c>
      <c r="Y57" s="19">
        <v>213113</v>
      </c>
    </row>
    <row r="58" spans="2:25" x14ac:dyDescent="0.2">
      <c r="B58" s="30">
        <f>VLOOKUP(B55,$T$6:$Y$108,2,FALSE)</f>
        <v>16</v>
      </c>
      <c r="C58" s="25">
        <f>VALUE(MID(B56,4,1))</f>
        <v>1</v>
      </c>
      <c r="D58" s="30">
        <f>VLOOKUP(D55,$T$6:$Y$108,2,FALSE)</f>
        <v>16</v>
      </c>
      <c r="E58" s="25">
        <f>VALUE(MID(D56,4,1))</f>
        <v>1</v>
      </c>
      <c r="R58" s="21">
        <v>52</v>
      </c>
      <c r="S58" s="19" t="s">
        <v>140</v>
      </c>
      <c r="T58" s="21" t="s">
        <v>140</v>
      </c>
      <c r="U58" s="19">
        <v>52</v>
      </c>
      <c r="V58" s="19">
        <v>84</v>
      </c>
      <c r="W58" s="19" t="s">
        <v>140</v>
      </c>
      <c r="X58" s="21">
        <v>11011100010</v>
      </c>
      <c r="Y58" s="19">
        <v>213311</v>
      </c>
    </row>
    <row r="59" spans="2:25" x14ac:dyDescent="0.2">
      <c r="B59" s="33">
        <f>B57*B58</f>
        <v>48</v>
      </c>
      <c r="C59" s="25">
        <f>VALUE(MID(B56,5,1))</f>
        <v>1</v>
      </c>
      <c r="D59" s="33">
        <f>D57*D58</f>
        <v>48</v>
      </c>
      <c r="E59" s="25">
        <f>VALUE(MID(D56,5,1))</f>
        <v>1</v>
      </c>
      <c r="R59" s="21">
        <v>53</v>
      </c>
      <c r="S59" s="19" t="s">
        <v>141</v>
      </c>
      <c r="T59" s="21" t="s">
        <v>141</v>
      </c>
      <c r="U59" s="19">
        <v>53</v>
      </c>
      <c r="V59" s="19">
        <v>85</v>
      </c>
      <c r="W59" s="19" t="s">
        <v>141</v>
      </c>
      <c r="X59" s="21">
        <v>11011101110</v>
      </c>
      <c r="Y59" s="19">
        <v>213131</v>
      </c>
    </row>
    <row r="60" spans="2:25" x14ac:dyDescent="0.2">
      <c r="B60" s="27"/>
      <c r="C60" s="25">
        <f>VALUE(MID(B56,6,1))</f>
        <v>1</v>
      </c>
      <c r="D60" s="27"/>
      <c r="E60" s="25">
        <f>VALUE(MID(D56,6,1))</f>
        <v>1</v>
      </c>
      <c r="F60" s="23"/>
      <c r="R60" s="21">
        <v>54</v>
      </c>
      <c r="S60" s="19" t="s">
        <v>142</v>
      </c>
      <c r="T60" s="21" t="s">
        <v>142</v>
      </c>
      <c r="U60" s="19">
        <v>54</v>
      </c>
      <c r="V60" s="19">
        <v>86</v>
      </c>
      <c r="W60" s="19" t="s">
        <v>142</v>
      </c>
      <c r="X60" s="21">
        <v>11101011000</v>
      </c>
      <c r="Y60" s="19">
        <v>311123</v>
      </c>
    </row>
    <row r="61" spans="2:25" x14ac:dyDescent="0.2">
      <c r="B61" s="27"/>
      <c r="C61" s="25">
        <f>VALUE(MID(B56,7,1))</f>
        <v>0</v>
      </c>
      <c r="D61" s="27"/>
      <c r="E61" s="25">
        <f>VALUE(MID(D56,7,1))</f>
        <v>0</v>
      </c>
      <c r="R61" s="21">
        <v>55</v>
      </c>
      <c r="S61" s="19" t="s">
        <v>143</v>
      </c>
      <c r="T61" s="21" t="s">
        <v>143</v>
      </c>
      <c r="U61" s="19">
        <v>55</v>
      </c>
      <c r="V61" s="19">
        <v>87</v>
      </c>
      <c r="W61" s="19" t="s">
        <v>143</v>
      </c>
      <c r="X61" s="21">
        <v>11101000110</v>
      </c>
      <c r="Y61" s="19">
        <v>311321</v>
      </c>
    </row>
    <row r="62" spans="2:25" x14ac:dyDescent="0.2">
      <c r="B62" s="27"/>
      <c r="C62" s="25">
        <f>VALUE(MID(B56,8,1))</f>
        <v>1</v>
      </c>
      <c r="D62" s="27"/>
      <c r="E62" s="25">
        <f>VALUE(MID(D56,8,1))</f>
        <v>1</v>
      </c>
      <c r="J62" s="38"/>
      <c r="K62" s="18"/>
      <c r="R62" s="21">
        <v>56</v>
      </c>
      <c r="S62" s="19" t="s">
        <v>144</v>
      </c>
      <c r="T62" s="21" t="s">
        <v>144</v>
      </c>
      <c r="U62" s="19">
        <v>56</v>
      </c>
      <c r="V62" s="19">
        <v>88</v>
      </c>
      <c r="W62" s="19" t="s">
        <v>144</v>
      </c>
      <c r="X62" s="21">
        <v>11100010110</v>
      </c>
      <c r="Y62" s="19">
        <v>331121</v>
      </c>
    </row>
    <row r="63" spans="2:25" x14ac:dyDescent="0.2">
      <c r="B63" s="27"/>
      <c r="C63" s="25">
        <f>VALUE(MID(B56,9,1))</f>
        <v>1</v>
      </c>
      <c r="D63" s="27"/>
      <c r="E63" s="25">
        <f>VALUE(MID(D56,9,1))</f>
        <v>1</v>
      </c>
      <c r="J63" s="38"/>
      <c r="K63" s="18"/>
      <c r="R63" s="21">
        <v>57</v>
      </c>
      <c r="S63" s="19" t="s">
        <v>145</v>
      </c>
      <c r="T63" s="21" t="s">
        <v>145</v>
      </c>
      <c r="U63" s="19">
        <v>57</v>
      </c>
      <c r="V63" s="19">
        <v>89</v>
      </c>
      <c r="W63" s="19" t="s">
        <v>145</v>
      </c>
      <c r="X63" s="21">
        <v>11101101000</v>
      </c>
      <c r="Y63" s="19">
        <v>312113</v>
      </c>
    </row>
    <row r="64" spans="2:25" x14ac:dyDescent="0.2">
      <c r="B64" s="27"/>
      <c r="C64" s="25">
        <f>VALUE(MID(B56,10,1))</f>
        <v>0</v>
      </c>
      <c r="D64" s="27"/>
      <c r="E64" s="25">
        <f>VALUE(MID(D56,10,1))</f>
        <v>0</v>
      </c>
      <c r="J64" s="38"/>
      <c r="K64" s="18"/>
      <c r="R64" s="21">
        <v>58</v>
      </c>
      <c r="S64" s="19" t="s">
        <v>146</v>
      </c>
      <c r="T64" s="21" t="s">
        <v>146</v>
      </c>
      <c r="U64" s="19">
        <v>58</v>
      </c>
      <c r="V64" s="19">
        <v>90</v>
      </c>
      <c r="W64" s="19" t="s">
        <v>146</v>
      </c>
      <c r="X64" s="21">
        <v>11101100010</v>
      </c>
      <c r="Y64" s="19">
        <v>312311</v>
      </c>
    </row>
    <row r="65" spans="2:25" ht="13.5" thickBot="1" x14ac:dyDescent="0.25">
      <c r="B65" s="31"/>
      <c r="C65" s="25">
        <f>VALUE(MID(B56,11,1))</f>
        <v>0</v>
      </c>
      <c r="D65" s="31"/>
      <c r="E65" s="25">
        <f>VALUE(MID(D56,11,1))</f>
        <v>0</v>
      </c>
      <c r="J65" s="38"/>
      <c r="K65" s="18"/>
      <c r="R65" s="21">
        <v>59</v>
      </c>
      <c r="S65" s="19" t="s">
        <v>147</v>
      </c>
      <c r="T65" s="21" t="s">
        <v>147</v>
      </c>
      <c r="U65" s="19">
        <v>59</v>
      </c>
      <c r="V65" s="19">
        <v>91</v>
      </c>
      <c r="W65" s="19" t="s">
        <v>147</v>
      </c>
      <c r="X65" s="21">
        <v>11100011010</v>
      </c>
      <c r="Y65" s="19">
        <v>332111</v>
      </c>
    </row>
    <row r="66" spans="2:25" x14ac:dyDescent="0.2">
      <c r="B66" s="29" t="str">
        <f>MID($B$9,4,1)</f>
        <v>1</v>
      </c>
      <c r="C66" s="25">
        <f>VALUE(LEFT(B67,1))</f>
        <v>1</v>
      </c>
      <c r="D66" s="29" t="str">
        <f>MID(D$9,4,1)</f>
        <v>2</v>
      </c>
      <c r="E66" s="25">
        <f>VALUE(LEFT(D67,1))</f>
        <v>1</v>
      </c>
      <c r="G66">
        <f>1+D66</f>
        <v>3</v>
      </c>
      <c r="J66" s="38"/>
      <c r="K66" s="18"/>
      <c r="R66" s="21">
        <v>60</v>
      </c>
      <c r="S66" s="19" t="s">
        <v>148</v>
      </c>
      <c r="T66" s="21" t="s">
        <v>148</v>
      </c>
      <c r="U66" s="19">
        <v>60</v>
      </c>
      <c r="V66" s="19">
        <v>92</v>
      </c>
      <c r="W66" s="19" t="s">
        <v>148</v>
      </c>
      <c r="X66" s="21">
        <v>11101111010</v>
      </c>
      <c r="Y66" s="19">
        <v>314111</v>
      </c>
    </row>
    <row r="67" spans="2:25" x14ac:dyDescent="0.2">
      <c r="B67" s="27">
        <f>VLOOKUP(B66,$T$6:$Y$108,5,FALSE)</f>
        <v>10011100110</v>
      </c>
      <c r="C67" s="25">
        <f>VALUE(MID(B67,2,1))</f>
        <v>0</v>
      </c>
      <c r="D67" s="27">
        <f>VLOOKUP(D66,$T$6:$Y$108,5,FALSE)</f>
        <v>11001110010</v>
      </c>
      <c r="E67" s="25">
        <f>VALUE(MID(D67,2,1))</f>
        <v>1</v>
      </c>
      <c r="J67" s="38"/>
      <c r="K67" s="18"/>
      <c r="R67" s="21">
        <v>61</v>
      </c>
      <c r="S67" s="19" t="s">
        <v>149</v>
      </c>
      <c r="T67" s="21" t="s">
        <v>149</v>
      </c>
      <c r="U67" s="19">
        <v>61</v>
      </c>
      <c r="V67" s="19">
        <v>93</v>
      </c>
      <c r="W67" s="19" t="s">
        <v>149</v>
      </c>
      <c r="X67" s="21">
        <v>11001000010</v>
      </c>
      <c r="Y67" s="19">
        <v>221411</v>
      </c>
    </row>
    <row r="68" spans="2:25" x14ac:dyDescent="0.2">
      <c r="B68" s="27">
        <f>B57+1</f>
        <v>4</v>
      </c>
      <c r="C68" s="25">
        <f>VALUE(MID(B67,3,1))</f>
        <v>0</v>
      </c>
      <c r="D68" s="27">
        <f>D57+1</f>
        <v>4</v>
      </c>
      <c r="E68" s="25">
        <f>VALUE(MID(D67,3,1))</f>
        <v>0</v>
      </c>
      <c r="J68" s="38"/>
      <c r="K68" s="18"/>
      <c r="R68" s="21">
        <v>62</v>
      </c>
      <c r="S68" s="19" t="s">
        <v>150</v>
      </c>
      <c r="T68" s="21" t="s">
        <v>150</v>
      </c>
      <c r="U68" s="19">
        <v>62</v>
      </c>
      <c r="V68" s="19">
        <v>94</v>
      </c>
      <c r="W68" s="19" t="s">
        <v>150</v>
      </c>
      <c r="X68" s="21">
        <v>11110001010</v>
      </c>
      <c r="Y68" s="19">
        <v>431111</v>
      </c>
    </row>
    <row r="69" spans="2:25" x14ac:dyDescent="0.2">
      <c r="B69" s="30">
        <f>VLOOKUP(B66,$T$6:$Y$108,2,FALSE)</f>
        <v>17</v>
      </c>
      <c r="C69" s="25">
        <f>VALUE(MID(B67,4,1))</f>
        <v>1</v>
      </c>
      <c r="D69" s="30">
        <f>VLOOKUP(D66,$T$6:$Y$108,2,FALSE)</f>
        <v>18</v>
      </c>
      <c r="E69" s="25">
        <f>VALUE(MID(D67,4,1))</f>
        <v>0</v>
      </c>
      <c r="J69" s="38"/>
      <c r="K69" s="18"/>
      <c r="R69" s="21">
        <v>63</v>
      </c>
      <c r="S69" s="19" t="s">
        <v>151</v>
      </c>
      <c r="T69" s="21" t="s">
        <v>151</v>
      </c>
      <c r="U69" s="19">
        <v>63</v>
      </c>
      <c r="V69" s="19">
        <v>95</v>
      </c>
      <c r="W69" s="19" t="s">
        <v>151</v>
      </c>
      <c r="X69" s="21">
        <v>10100110000</v>
      </c>
      <c r="Y69" s="19">
        <v>111224</v>
      </c>
    </row>
    <row r="70" spans="2:25" x14ac:dyDescent="0.2">
      <c r="B70" s="33">
        <f>B68*B69</f>
        <v>68</v>
      </c>
      <c r="C70" s="25">
        <f>VALUE(MID(B67,5,1))</f>
        <v>1</v>
      </c>
      <c r="D70" s="33">
        <f>D68*D69</f>
        <v>72</v>
      </c>
      <c r="E70" s="25">
        <f>VALUE(MID(D67,5,1))</f>
        <v>1</v>
      </c>
      <c r="J70" s="38"/>
      <c r="K70" s="18"/>
      <c r="R70" s="21">
        <v>64</v>
      </c>
      <c r="S70" s="20" t="s">
        <v>152</v>
      </c>
      <c r="T70" s="21" t="s">
        <v>153</v>
      </c>
      <c r="U70" s="19">
        <v>64</v>
      </c>
      <c r="V70" s="19">
        <v>96</v>
      </c>
      <c r="W70" s="19" t="s">
        <v>153</v>
      </c>
      <c r="X70" s="21">
        <v>10100001100</v>
      </c>
      <c r="Y70" s="19">
        <v>111422</v>
      </c>
    </row>
    <row r="71" spans="2:25" x14ac:dyDescent="0.2">
      <c r="B71" s="27"/>
      <c r="C71" s="25">
        <f>VALUE(MID(B67,6,1))</f>
        <v>1</v>
      </c>
      <c r="D71" s="27"/>
      <c r="E71" s="25">
        <f>VALUE(MID(D67,6,1))</f>
        <v>1</v>
      </c>
      <c r="J71" s="38"/>
      <c r="K71" s="18"/>
      <c r="R71" s="21">
        <v>65</v>
      </c>
      <c r="S71" s="19" t="s">
        <v>154</v>
      </c>
      <c r="T71" s="21" t="s">
        <v>155</v>
      </c>
      <c r="U71" s="19">
        <v>65</v>
      </c>
      <c r="V71" s="19">
        <v>97</v>
      </c>
      <c r="W71" s="19" t="s">
        <v>155</v>
      </c>
      <c r="X71" s="21">
        <v>10010110000</v>
      </c>
      <c r="Y71" s="19">
        <v>121124</v>
      </c>
    </row>
    <row r="72" spans="2:25" x14ac:dyDescent="0.2">
      <c r="B72" s="27"/>
      <c r="C72" s="25">
        <f>VALUE(MID(B67,7,1))</f>
        <v>0</v>
      </c>
      <c r="D72" s="27"/>
      <c r="E72" s="25">
        <f>VALUE(MID(D67,7,1))</f>
        <v>1</v>
      </c>
      <c r="R72" s="21">
        <v>66</v>
      </c>
      <c r="S72" s="19" t="s">
        <v>156</v>
      </c>
      <c r="T72" s="21" t="s">
        <v>157</v>
      </c>
      <c r="U72" s="19">
        <v>66</v>
      </c>
      <c r="V72" s="19">
        <v>98</v>
      </c>
      <c r="W72" s="19" t="s">
        <v>157</v>
      </c>
      <c r="X72" s="21">
        <v>10010000110</v>
      </c>
      <c r="Y72" s="19">
        <v>121421</v>
      </c>
    </row>
    <row r="73" spans="2:25" x14ac:dyDescent="0.2">
      <c r="B73" s="27"/>
      <c r="C73" s="25">
        <f>VALUE(MID(B67,8,1))</f>
        <v>0</v>
      </c>
      <c r="D73" s="27"/>
      <c r="E73" s="25">
        <f>VALUE(MID(D67,8,1))</f>
        <v>0</v>
      </c>
      <c r="R73" s="21">
        <v>67</v>
      </c>
      <c r="S73" s="20" t="s">
        <v>158</v>
      </c>
      <c r="T73" s="21" t="s">
        <v>159</v>
      </c>
      <c r="U73" s="19">
        <v>67</v>
      </c>
      <c r="V73" s="19">
        <v>99</v>
      </c>
      <c r="W73" s="19" t="s">
        <v>159</v>
      </c>
      <c r="X73" s="21">
        <v>10000101100</v>
      </c>
      <c r="Y73" s="19">
        <v>141122</v>
      </c>
    </row>
    <row r="74" spans="2:25" x14ac:dyDescent="0.2">
      <c r="B74" s="27"/>
      <c r="C74" s="25">
        <f>VALUE(MID(B67,9,1))</f>
        <v>1</v>
      </c>
      <c r="D74" s="27"/>
      <c r="E74" s="25">
        <f>VALUE(MID(D67,9,1))</f>
        <v>0</v>
      </c>
      <c r="R74" s="21">
        <v>68</v>
      </c>
      <c r="S74" s="20" t="s">
        <v>160</v>
      </c>
      <c r="T74" s="21" t="s">
        <v>161</v>
      </c>
      <c r="U74" s="19">
        <v>68</v>
      </c>
      <c r="V74" s="19">
        <v>100</v>
      </c>
      <c r="W74" s="19" t="s">
        <v>161</v>
      </c>
      <c r="X74" s="21">
        <v>10000100110</v>
      </c>
      <c r="Y74" s="19">
        <v>141221</v>
      </c>
    </row>
    <row r="75" spans="2:25" x14ac:dyDescent="0.2">
      <c r="B75" s="27"/>
      <c r="C75" s="25">
        <f>VALUE(MID(B67,10,1))</f>
        <v>1</v>
      </c>
      <c r="D75" s="27"/>
      <c r="E75" s="25">
        <f>VALUE(MID(D67,10,1))</f>
        <v>1</v>
      </c>
      <c r="J75" s="18"/>
      <c r="R75" s="21">
        <v>69</v>
      </c>
      <c r="S75" s="20" t="s">
        <v>162</v>
      </c>
      <c r="T75" s="21" t="s">
        <v>163</v>
      </c>
      <c r="U75" s="19">
        <v>69</v>
      </c>
      <c r="V75" s="19">
        <v>101</v>
      </c>
      <c r="W75" s="19" t="s">
        <v>163</v>
      </c>
      <c r="X75" s="21">
        <v>10110010000</v>
      </c>
      <c r="Y75" s="19">
        <v>112214</v>
      </c>
    </row>
    <row r="76" spans="2:25" ht="13.5" thickBot="1" x14ac:dyDescent="0.25">
      <c r="B76" s="31"/>
      <c r="C76" s="25">
        <f>VALUE(MID(B67,11,1))</f>
        <v>0</v>
      </c>
      <c r="D76" s="31"/>
      <c r="E76" s="25">
        <f>VALUE(MID(D67,11,1))</f>
        <v>0</v>
      </c>
      <c r="J76" s="18" t="s">
        <v>265</v>
      </c>
      <c r="K76" s="18" t="s">
        <v>265</v>
      </c>
      <c r="R76" s="21">
        <v>70</v>
      </c>
      <c r="S76" s="20" t="s">
        <v>164</v>
      </c>
      <c r="T76" s="21" t="s">
        <v>165</v>
      </c>
      <c r="U76" s="19">
        <v>70</v>
      </c>
      <c r="V76" s="19">
        <v>102</v>
      </c>
      <c r="W76" s="19" t="s">
        <v>165</v>
      </c>
      <c r="X76" s="21">
        <v>10110000100</v>
      </c>
      <c r="Y76" s="19">
        <v>112412</v>
      </c>
    </row>
    <row r="77" spans="2:25" x14ac:dyDescent="0.2">
      <c r="B77" s="29" t="str">
        <f>MID($B$9,5,1)</f>
        <v xml:space="preserve"> </v>
      </c>
      <c r="C77" s="25">
        <f>VALUE(LEFT(B78,1))</f>
        <v>1</v>
      </c>
      <c r="D77" s="29" t="str">
        <f>MID(D$9,5,1)</f>
        <v xml:space="preserve"> </v>
      </c>
      <c r="E77" s="25">
        <f>VALUE(LEFT(D78,1))</f>
        <v>1</v>
      </c>
      <c r="I77">
        <v>1</v>
      </c>
      <c r="J77" s="18" t="s">
        <v>155</v>
      </c>
      <c r="K77" t="str">
        <f>VLOOKUP(D88,I77:J85,2,FALSE)</f>
        <v>d</v>
      </c>
      <c r="R77" s="21">
        <v>71</v>
      </c>
      <c r="S77" s="20" t="s">
        <v>166</v>
      </c>
      <c r="T77" s="21" t="s">
        <v>167</v>
      </c>
      <c r="U77" s="19">
        <v>71</v>
      </c>
      <c r="V77" s="19">
        <v>103</v>
      </c>
      <c r="W77" s="19" t="s">
        <v>167</v>
      </c>
      <c r="X77" s="21">
        <v>10011010000</v>
      </c>
      <c r="Y77" s="19">
        <v>122114</v>
      </c>
    </row>
    <row r="78" spans="2:25" x14ac:dyDescent="0.2">
      <c r="B78" s="27">
        <f>VLOOKUP(B77,$T$6:$Y$108,5,FALSE)</f>
        <v>11011001100</v>
      </c>
      <c r="C78" s="25">
        <f>VALUE(MID(B78,2,1))</f>
        <v>1</v>
      </c>
      <c r="D78" s="27">
        <f>VLOOKUP(D77,$T$6:$Y$108,5,FALSE)</f>
        <v>11011001100</v>
      </c>
      <c r="E78" s="25">
        <f>VALUE(MID(D78,2,1))</f>
        <v>1</v>
      </c>
      <c r="I78">
        <v>2</v>
      </c>
      <c r="J78" s="18" t="s">
        <v>157</v>
      </c>
      <c r="R78" s="21">
        <v>72</v>
      </c>
      <c r="S78" s="20" t="s">
        <v>168</v>
      </c>
      <c r="T78" s="21" t="s">
        <v>169</v>
      </c>
      <c r="U78" s="19">
        <v>72</v>
      </c>
      <c r="V78" s="19">
        <v>104</v>
      </c>
      <c r="W78" s="19" t="s">
        <v>169</v>
      </c>
      <c r="X78" s="21">
        <v>10011000010</v>
      </c>
      <c r="Y78" s="19">
        <v>122411</v>
      </c>
    </row>
    <row r="79" spans="2:25" x14ac:dyDescent="0.2">
      <c r="B79" s="27">
        <f>B68+1</f>
        <v>5</v>
      </c>
      <c r="C79" s="25">
        <f>VALUE(MID(B78,3,1))</f>
        <v>0</v>
      </c>
      <c r="D79" s="27">
        <f>D68+1</f>
        <v>5</v>
      </c>
      <c r="E79" s="25">
        <f>VALUE(MID(D78,3,1))</f>
        <v>0</v>
      </c>
      <c r="I79">
        <v>3</v>
      </c>
      <c r="J79" s="18" t="s">
        <v>159</v>
      </c>
      <c r="R79" s="21">
        <v>73</v>
      </c>
      <c r="S79" s="20" t="s">
        <v>170</v>
      </c>
      <c r="T79" s="21" t="s">
        <v>171</v>
      </c>
      <c r="U79" s="19">
        <v>73</v>
      </c>
      <c r="V79" s="19">
        <v>105</v>
      </c>
      <c r="W79" s="19" t="s">
        <v>171</v>
      </c>
      <c r="X79" s="21">
        <v>10000110100</v>
      </c>
      <c r="Y79" s="19">
        <v>142112</v>
      </c>
    </row>
    <row r="80" spans="2:25" x14ac:dyDescent="0.2">
      <c r="B80" s="30">
        <f>VLOOKUP(B77,$T$6:$Y$108,2,FALSE)</f>
        <v>0</v>
      </c>
      <c r="C80" s="25">
        <f>VALUE(MID(B78,4,1))</f>
        <v>1</v>
      </c>
      <c r="D80" s="30">
        <f>VLOOKUP(D77,$T$6:$Y$108,2,FALSE)</f>
        <v>0</v>
      </c>
      <c r="E80" s="25">
        <f>VALUE(MID(D78,4,1))</f>
        <v>1</v>
      </c>
      <c r="I80" s="18" t="s">
        <v>42</v>
      </c>
      <c r="J80" s="18" t="s">
        <v>161</v>
      </c>
      <c r="R80" s="21">
        <v>74</v>
      </c>
      <c r="S80" s="20" t="s">
        <v>172</v>
      </c>
      <c r="T80" s="21" t="s">
        <v>173</v>
      </c>
      <c r="U80" s="19">
        <v>74</v>
      </c>
      <c r="V80" s="19">
        <v>106</v>
      </c>
      <c r="W80" s="19" t="s">
        <v>173</v>
      </c>
      <c r="X80" s="21">
        <v>10000110010</v>
      </c>
      <c r="Y80" s="19">
        <v>142211</v>
      </c>
    </row>
    <row r="81" spans="2:25" x14ac:dyDescent="0.2">
      <c r="B81" s="33">
        <f>B79*B80</f>
        <v>0</v>
      </c>
      <c r="C81" s="25">
        <f>VALUE(MID(B78,5,1))</f>
        <v>1</v>
      </c>
      <c r="D81" s="33">
        <f>D79*D80</f>
        <v>0</v>
      </c>
      <c r="E81" s="25">
        <f>VALUE(MID(D78,5,1))</f>
        <v>1</v>
      </c>
      <c r="I81">
        <v>5</v>
      </c>
      <c r="J81" s="18" t="s">
        <v>163</v>
      </c>
      <c r="R81" s="21">
        <v>75</v>
      </c>
      <c r="S81" s="19" t="s">
        <v>174</v>
      </c>
      <c r="T81" s="21" t="s">
        <v>175</v>
      </c>
      <c r="U81" s="19">
        <v>75</v>
      </c>
      <c r="V81" s="19">
        <v>107</v>
      </c>
      <c r="W81" s="19" t="s">
        <v>175</v>
      </c>
      <c r="X81" s="21">
        <v>11000010010</v>
      </c>
      <c r="Y81" s="19">
        <v>241211</v>
      </c>
    </row>
    <row r="82" spans="2:25" x14ac:dyDescent="0.2">
      <c r="B82" s="27"/>
      <c r="C82" s="25">
        <f>VALUE(MID(B78,6,1))</f>
        <v>0</v>
      </c>
      <c r="D82" s="27"/>
      <c r="E82" s="25">
        <f>VALUE(MID(D78,6,1))</f>
        <v>0</v>
      </c>
      <c r="I82">
        <v>6</v>
      </c>
      <c r="J82" s="18" t="s">
        <v>165</v>
      </c>
      <c r="R82" s="21">
        <v>76</v>
      </c>
      <c r="S82" s="20" t="s">
        <v>176</v>
      </c>
      <c r="T82" s="21" t="s">
        <v>177</v>
      </c>
      <c r="U82" s="19">
        <v>76</v>
      </c>
      <c r="V82" s="19">
        <v>108</v>
      </c>
      <c r="W82" s="19" t="s">
        <v>177</v>
      </c>
      <c r="X82" s="21">
        <v>11001010000</v>
      </c>
      <c r="Y82" s="19">
        <v>221114</v>
      </c>
    </row>
    <row r="83" spans="2:25" x14ac:dyDescent="0.2">
      <c r="B83" s="27"/>
      <c r="C83" s="25">
        <f>VALUE(MID(B78,7,1))</f>
        <v>0</v>
      </c>
      <c r="D83" s="27"/>
      <c r="E83" s="25">
        <f>VALUE(MID(D78,7,1))</f>
        <v>0</v>
      </c>
      <c r="I83">
        <v>7</v>
      </c>
      <c r="J83" s="18" t="s">
        <v>167</v>
      </c>
      <c r="R83" s="21">
        <v>77</v>
      </c>
      <c r="S83" s="20" t="s">
        <v>178</v>
      </c>
      <c r="T83" s="21" t="s">
        <v>179</v>
      </c>
      <c r="U83" s="19">
        <v>77</v>
      </c>
      <c r="V83" s="19">
        <v>109</v>
      </c>
      <c r="W83" s="19" t="s">
        <v>179</v>
      </c>
      <c r="X83" s="21">
        <v>11110111010</v>
      </c>
      <c r="Y83" s="19">
        <v>413111</v>
      </c>
    </row>
    <row r="84" spans="2:25" x14ac:dyDescent="0.2">
      <c r="B84" s="27"/>
      <c r="C84" s="25">
        <f>VALUE(MID(B78,8,1))</f>
        <v>1</v>
      </c>
      <c r="D84" s="27"/>
      <c r="E84" s="25">
        <f>VALUE(MID(D78,8,1))</f>
        <v>1</v>
      </c>
      <c r="I84">
        <v>8</v>
      </c>
      <c r="J84" s="18" t="s">
        <v>169</v>
      </c>
      <c r="R84" s="21">
        <v>78</v>
      </c>
      <c r="S84" s="20" t="s">
        <v>180</v>
      </c>
      <c r="T84" s="21" t="s">
        <v>181</v>
      </c>
      <c r="U84" s="19">
        <v>78</v>
      </c>
      <c r="V84" s="19">
        <v>110</v>
      </c>
      <c r="W84" s="19" t="s">
        <v>181</v>
      </c>
      <c r="X84" s="21">
        <v>11000010100</v>
      </c>
      <c r="Y84" s="19">
        <v>241112</v>
      </c>
    </row>
    <row r="85" spans="2:25" x14ac:dyDescent="0.2">
      <c r="B85" s="27"/>
      <c r="C85" s="25">
        <f>VALUE(MID(B78,9,1))</f>
        <v>1</v>
      </c>
      <c r="D85" s="27"/>
      <c r="E85" s="25">
        <f>VALUE(MID(D78,9,1))</f>
        <v>1</v>
      </c>
      <c r="I85">
        <v>8</v>
      </c>
      <c r="J85" s="18" t="s">
        <v>171</v>
      </c>
      <c r="R85" s="21">
        <v>79</v>
      </c>
      <c r="S85" s="20" t="s">
        <v>182</v>
      </c>
      <c r="T85" s="21" t="s">
        <v>183</v>
      </c>
      <c r="U85" s="19">
        <v>79</v>
      </c>
      <c r="V85" s="19">
        <v>111</v>
      </c>
      <c r="W85" s="19" t="s">
        <v>183</v>
      </c>
      <c r="X85" s="21">
        <v>10001111010</v>
      </c>
      <c r="Y85" s="19">
        <v>134111</v>
      </c>
    </row>
    <row r="86" spans="2:25" x14ac:dyDescent="0.2">
      <c r="B86" s="27"/>
      <c r="C86" s="25">
        <f>VALUE(MID(B78,10,1))</f>
        <v>0</v>
      </c>
      <c r="D86" s="27"/>
      <c r="E86" s="25">
        <f>VALUE(MID(D78,10,1))</f>
        <v>0</v>
      </c>
      <c r="R86" s="21">
        <v>80</v>
      </c>
      <c r="S86" s="19" t="s">
        <v>184</v>
      </c>
      <c r="T86" s="21" t="s">
        <v>185</v>
      </c>
      <c r="U86" s="19">
        <v>80</v>
      </c>
      <c r="V86" s="19">
        <v>112</v>
      </c>
      <c r="W86" s="19" t="s">
        <v>185</v>
      </c>
      <c r="X86" s="21">
        <v>10100111100</v>
      </c>
      <c r="Y86" s="19">
        <v>111242</v>
      </c>
    </row>
    <row r="87" spans="2:25" ht="13.5" thickBot="1" x14ac:dyDescent="0.25">
      <c r="B87" s="31"/>
      <c r="C87" s="25">
        <f>VALUE(MID(B78,11,1))</f>
        <v>0</v>
      </c>
      <c r="D87" s="31"/>
      <c r="E87" s="25">
        <f>VALUE(MID(D78,11,1))</f>
        <v>0</v>
      </c>
      <c r="R87" s="21">
        <v>81</v>
      </c>
      <c r="S87" s="19" t="s">
        <v>186</v>
      </c>
      <c r="T87" s="21" t="s">
        <v>187</v>
      </c>
      <c r="U87" s="19">
        <v>81</v>
      </c>
      <c r="V87" s="19">
        <v>113</v>
      </c>
      <c r="W87" s="19" t="s">
        <v>187</v>
      </c>
      <c r="X87" s="21">
        <v>10010111100</v>
      </c>
      <c r="Y87" s="19">
        <v>121142</v>
      </c>
    </row>
    <row r="88" spans="2:25" x14ac:dyDescent="0.2">
      <c r="B88" s="29" t="str">
        <f>MID($B$9,6,1)</f>
        <v xml:space="preserve"> </v>
      </c>
      <c r="C88" s="25">
        <f>VALUE(LEFT(B89,1))</f>
        <v>1</v>
      </c>
      <c r="D88" s="29" t="str">
        <f>MID(D$9,6,1)</f>
        <v xml:space="preserve"> </v>
      </c>
      <c r="E88" s="25">
        <f>VALUE(LEFT(D89,1))</f>
        <v>1</v>
      </c>
      <c r="R88" s="21">
        <v>82</v>
      </c>
      <c r="S88" s="19" t="s">
        <v>188</v>
      </c>
      <c r="T88" s="21" t="s">
        <v>189</v>
      </c>
      <c r="U88" s="19">
        <v>82</v>
      </c>
      <c r="V88" s="19">
        <v>114</v>
      </c>
      <c r="W88" s="19" t="s">
        <v>189</v>
      </c>
      <c r="X88" s="21">
        <v>10010011110</v>
      </c>
      <c r="Y88" s="19">
        <v>121241</v>
      </c>
    </row>
    <row r="89" spans="2:25" x14ac:dyDescent="0.2">
      <c r="B89" s="27">
        <f>VLOOKUP(B88,$T$6:$Y$108,5,FALSE)</f>
        <v>11011001100</v>
      </c>
      <c r="C89" s="25">
        <f>VALUE(MID(B89,2,1))</f>
        <v>1</v>
      </c>
      <c r="D89" s="27">
        <f>VLOOKUP(D88,$T$6:$Y$108,5,FALSE)</f>
        <v>11011001100</v>
      </c>
      <c r="E89" s="25">
        <f>VALUE(MID(D89,2,1))</f>
        <v>1</v>
      </c>
      <c r="R89" s="21">
        <v>83</v>
      </c>
      <c r="S89" s="19" t="s">
        <v>190</v>
      </c>
      <c r="T89" s="21" t="s">
        <v>191</v>
      </c>
      <c r="U89" s="19">
        <v>83</v>
      </c>
      <c r="V89" s="19">
        <v>115</v>
      </c>
      <c r="W89" s="19" t="s">
        <v>191</v>
      </c>
      <c r="X89" s="21">
        <v>10111100100</v>
      </c>
      <c r="Y89" s="19">
        <v>114212</v>
      </c>
    </row>
    <row r="90" spans="2:25" x14ac:dyDescent="0.2">
      <c r="B90" s="27">
        <f>B79+1</f>
        <v>6</v>
      </c>
      <c r="C90" s="25">
        <f>VALUE(MID(B89,3,1))</f>
        <v>0</v>
      </c>
      <c r="D90" s="27">
        <f>D79+1</f>
        <v>6</v>
      </c>
      <c r="E90" s="25">
        <f>VALUE(MID(D89,3,1))</f>
        <v>0</v>
      </c>
      <c r="R90" s="21">
        <v>84</v>
      </c>
      <c r="S90" s="19" t="s">
        <v>192</v>
      </c>
      <c r="T90" s="21" t="s">
        <v>193</v>
      </c>
      <c r="U90" s="19">
        <v>84</v>
      </c>
      <c r="V90" s="19">
        <v>116</v>
      </c>
      <c r="W90" s="19" t="s">
        <v>193</v>
      </c>
      <c r="X90" s="21">
        <v>10011110100</v>
      </c>
      <c r="Y90" s="19">
        <v>124112</v>
      </c>
    </row>
    <row r="91" spans="2:25" x14ac:dyDescent="0.2">
      <c r="B91" s="30">
        <f>VLOOKUP(B88,$T$6:$Y$108,2,FALSE)</f>
        <v>0</v>
      </c>
      <c r="C91" s="25">
        <f>VALUE(MID(B89,4,1))</f>
        <v>1</v>
      </c>
      <c r="D91" s="30">
        <f>VLOOKUP(D88,$T$6:$Y$108,2,FALSE)</f>
        <v>0</v>
      </c>
      <c r="E91" s="25">
        <f>VALUE(MID(D89,4,1))</f>
        <v>1</v>
      </c>
      <c r="R91" s="21">
        <v>85</v>
      </c>
      <c r="S91" s="20" t="s">
        <v>194</v>
      </c>
      <c r="T91" s="21" t="s">
        <v>195</v>
      </c>
      <c r="U91" s="19">
        <v>85</v>
      </c>
      <c r="V91" s="19">
        <v>117</v>
      </c>
      <c r="W91" s="19" t="s">
        <v>195</v>
      </c>
      <c r="X91" s="21">
        <v>10011110010</v>
      </c>
      <c r="Y91" s="19">
        <v>124211</v>
      </c>
    </row>
    <row r="92" spans="2:25" x14ac:dyDescent="0.2">
      <c r="B92" s="33">
        <f>B90*B91</f>
        <v>0</v>
      </c>
      <c r="C92" s="25">
        <f>VALUE(MID(B89,5,1))</f>
        <v>1</v>
      </c>
      <c r="D92" s="33">
        <f>D90*D91</f>
        <v>0</v>
      </c>
      <c r="E92" s="25">
        <f>VALUE(MID(D89,5,1))</f>
        <v>1</v>
      </c>
      <c r="R92" s="21">
        <v>86</v>
      </c>
      <c r="S92" s="19" t="s">
        <v>196</v>
      </c>
      <c r="T92" s="21" t="s">
        <v>197</v>
      </c>
      <c r="U92" s="19">
        <v>86</v>
      </c>
      <c r="V92" s="19">
        <v>118</v>
      </c>
      <c r="W92" s="19" t="s">
        <v>197</v>
      </c>
      <c r="X92" s="21">
        <v>11110100100</v>
      </c>
      <c r="Y92" s="19">
        <v>411212</v>
      </c>
    </row>
    <row r="93" spans="2:25" x14ac:dyDescent="0.2">
      <c r="B93" s="27"/>
      <c r="C93" s="25">
        <f>VALUE(MID(B89,6,1))</f>
        <v>0</v>
      </c>
      <c r="D93" s="27"/>
      <c r="E93" s="25">
        <f>VALUE(MID(D89,6,1))</f>
        <v>0</v>
      </c>
      <c r="R93" s="21">
        <v>87</v>
      </c>
      <c r="S93" s="20" t="s">
        <v>198</v>
      </c>
      <c r="T93" s="21" t="s">
        <v>199</v>
      </c>
      <c r="U93" s="19">
        <v>87</v>
      </c>
      <c r="V93" s="19">
        <v>119</v>
      </c>
      <c r="W93" s="19" t="s">
        <v>199</v>
      </c>
      <c r="X93" s="21">
        <v>11110010100</v>
      </c>
      <c r="Y93" s="19">
        <v>421112</v>
      </c>
    </row>
    <row r="94" spans="2:25" x14ac:dyDescent="0.2">
      <c r="B94" s="27"/>
      <c r="C94" s="25">
        <f>VALUE(MID(B89,7,1))</f>
        <v>0</v>
      </c>
      <c r="D94" s="27"/>
      <c r="E94" s="25">
        <f>VALUE(MID(D89,7,1))</f>
        <v>0</v>
      </c>
      <c r="R94" s="21">
        <v>88</v>
      </c>
      <c r="S94" s="20" t="s">
        <v>200</v>
      </c>
      <c r="T94" s="21" t="s">
        <v>201</v>
      </c>
      <c r="U94" s="19">
        <v>88</v>
      </c>
      <c r="V94" s="19">
        <v>120</v>
      </c>
      <c r="W94" s="19" t="s">
        <v>201</v>
      </c>
      <c r="X94" s="21">
        <v>11110010010</v>
      </c>
      <c r="Y94" s="19">
        <v>421211</v>
      </c>
    </row>
    <row r="95" spans="2:25" x14ac:dyDescent="0.2">
      <c r="B95" s="27"/>
      <c r="C95" s="25">
        <f>VALUE(MID(B89,8,1))</f>
        <v>1</v>
      </c>
      <c r="D95" s="27"/>
      <c r="E95" s="25">
        <f>VALUE(MID(D89,8,1))</f>
        <v>1</v>
      </c>
      <c r="R95" s="21">
        <v>89</v>
      </c>
      <c r="S95" s="19" t="s">
        <v>65</v>
      </c>
      <c r="T95" s="21" t="s">
        <v>202</v>
      </c>
      <c r="U95" s="19">
        <v>89</v>
      </c>
      <c r="V95" s="19">
        <v>121</v>
      </c>
      <c r="W95" s="19" t="s">
        <v>202</v>
      </c>
      <c r="X95" s="21">
        <v>11011011110</v>
      </c>
      <c r="Y95" s="19">
        <v>212141</v>
      </c>
    </row>
    <row r="96" spans="2:25" x14ac:dyDescent="0.2">
      <c r="B96" s="27"/>
      <c r="C96" s="25">
        <f>VALUE(MID(B89,9,1))</f>
        <v>1</v>
      </c>
      <c r="D96" s="27"/>
      <c r="E96" s="25">
        <f>VALUE(MID(D89,9,1))</f>
        <v>1</v>
      </c>
      <c r="R96" s="21">
        <v>90</v>
      </c>
      <c r="S96" s="20" t="s">
        <v>203</v>
      </c>
      <c r="T96" s="21" t="s">
        <v>204</v>
      </c>
      <c r="U96" s="19">
        <v>90</v>
      </c>
      <c r="V96" s="19">
        <v>122</v>
      </c>
      <c r="W96" s="19" t="s">
        <v>204</v>
      </c>
      <c r="X96" s="21">
        <v>11011110110</v>
      </c>
      <c r="Y96" s="19">
        <v>214121</v>
      </c>
    </row>
    <row r="97" spans="2:25" x14ac:dyDescent="0.2">
      <c r="B97" s="27"/>
      <c r="C97" s="25">
        <f>VALUE(MID(B89,10,1))</f>
        <v>0</v>
      </c>
      <c r="D97" s="27"/>
      <c r="E97" s="25">
        <f>VALUE(MID(D89,10,1))</f>
        <v>0</v>
      </c>
      <c r="R97" s="21">
        <v>91</v>
      </c>
      <c r="S97" s="20" t="s">
        <v>205</v>
      </c>
      <c r="T97" s="21" t="s">
        <v>206</v>
      </c>
      <c r="U97" s="19">
        <v>91</v>
      </c>
      <c r="V97" s="19">
        <v>123</v>
      </c>
      <c r="W97" s="19" t="s">
        <v>206</v>
      </c>
      <c r="X97" s="21">
        <v>11110110110</v>
      </c>
      <c r="Y97" s="19">
        <v>412121</v>
      </c>
    </row>
    <row r="98" spans="2:25" ht="13.5" thickBot="1" x14ac:dyDescent="0.25">
      <c r="B98" s="31"/>
      <c r="C98" s="25">
        <f>VALUE(MID(B89,11,1))</f>
        <v>0</v>
      </c>
      <c r="D98" s="31"/>
      <c r="E98" s="25">
        <f>VALUE(MID(D89,11,1))</f>
        <v>0</v>
      </c>
      <c r="R98" s="21">
        <v>92</v>
      </c>
      <c r="S98" s="19" t="s">
        <v>207</v>
      </c>
      <c r="T98" s="21" t="s">
        <v>208</v>
      </c>
      <c r="U98" s="19">
        <v>92</v>
      </c>
      <c r="V98" s="19">
        <v>124</v>
      </c>
      <c r="W98" s="19" t="s">
        <v>208</v>
      </c>
      <c r="X98" s="21">
        <v>10101111000</v>
      </c>
      <c r="Y98" s="19">
        <v>111143</v>
      </c>
    </row>
    <row r="99" spans="2:25" x14ac:dyDescent="0.2">
      <c r="B99" s="29" t="str">
        <f>MID($B$9,7,1)</f>
        <v xml:space="preserve"> </v>
      </c>
      <c r="C99" s="25">
        <f>VALUE(LEFT(B100,1))</f>
        <v>1</v>
      </c>
      <c r="D99" s="29" t="str">
        <f>MID(D$9,7,1)</f>
        <v xml:space="preserve"> </v>
      </c>
      <c r="E99" s="25">
        <f>VALUE(LEFT(D100,1))</f>
        <v>1</v>
      </c>
      <c r="R99" s="21">
        <v>93</v>
      </c>
      <c r="S99" s="19" t="s">
        <v>209</v>
      </c>
      <c r="T99" s="21" t="s">
        <v>210</v>
      </c>
      <c r="U99" s="19">
        <v>93</v>
      </c>
      <c r="V99" s="19">
        <v>125</v>
      </c>
      <c r="W99" s="19" t="s">
        <v>210</v>
      </c>
      <c r="X99" s="21">
        <v>10100011110</v>
      </c>
      <c r="Y99" s="19">
        <v>111341</v>
      </c>
    </row>
    <row r="100" spans="2:25" x14ac:dyDescent="0.2">
      <c r="B100" s="27">
        <f>VLOOKUP(B99,$T$6:$Y$108,5,FALSE)</f>
        <v>11011001100</v>
      </c>
      <c r="C100" s="25">
        <f>VALUE(MID(B100,2,1))</f>
        <v>1</v>
      </c>
      <c r="D100" s="27">
        <f>VLOOKUP(D99,$T$6:$Y$108,5,FALSE)</f>
        <v>11011001100</v>
      </c>
      <c r="E100" s="25">
        <f>VALUE(MID(D100,2,1))</f>
        <v>1</v>
      </c>
      <c r="R100" s="21">
        <v>94</v>
      </c>
      <c r="S100" s="19" t="s">
        <v>211</v>
      </c>
      <c r="T100" s="21" t="s">
        <v>212</v>
      </c>
      <c r="U100" s="19">
        <v>94</v>
      </c>
      <c r="V100" s="19">
        <v>126</v>
      </c>
      <c r="W100" s="19" t="s">
        <v>212</v>
      </c>
      <c r="X100" s="21">
        <v>10001011110</v>
      </c>
      <c r="Y100" s="19">
        <v>131141</v>
      </c>
    </row>
    <row r="101" spans="2:25" x14ac:dyDescent="0.2">
      <c r="B101" s="27">
        <f>B90+1</f>
        <v>7</v>
      </c>
      <c r="C101" s="25">
        <f>VALUE(MID(B100,3,1))</f>
        <v>0</v>
      </c>
      <c r="D101" s="27">
        <f>D90+1</f>
        <v>7</v>
      </c>
      <c r="E101" s="25">
        <f>VALUE(MID(D100,3,1))</f>
        <v>0</v>
      </c>
      <c r="R101" s="21">
        <v>95</v>
      </c>
      <c r="S101" s="19" t="s">
        <v>213</v>
      </c>
      <c r="T101" s="37" t="s">
        <v>214</v>
      </c>
      <c r="U101" s="19">
        <v>95</v>
      </c>
      <c r="V101" s="19" t="s">
        <v>215</v>
      </c>
      <c r="W101" s="19" t="s">
        <v>216</v>
      </c>
      <c r="X101" s="21">
        <v>10111101000</v>
      </c>
      <c r="Y101" s="19">
        <v>114113</v>
      </c>
    </row>
    <row r="102" spans="2:25" x14ac:dyDescent="0.2">
      <c r="B102" s="30">
        <f>VLOOKUP(B99,$T$6:$Y$108,2,FALSE)</f>
        <v>0</v>
      </c>
      <c r="C102" s="25">
        <f>VALUE(MID(B100,4,1))</f>
        <v>1</v>
      </c>
      <c r="D102" s="30">
        <f>VLOOKUP(D99,$T$6:$Y$108,2,FALSE)</f>
        <v>0</v>
      </c>
      <c r="E102" s="25">
        <f>VALUE(MID(D100,4,1))</f>
        <v>1</v>
      </c>
      <c r="R102" s="21">
        <v>96</v>
      </c>
      <c r="S102" s="19" t="s">
        <v>217</v>
      </c>
      <c r="T102" s="21" t="s">
        <v>217</v>
      </c>
      <c r="U102" s="19">
        <v>96</v>
      </c>
      <c r="V102" s="19" t="s">
        <v>218</v>
      </c>
      <c r="W102" s="19" t="s">
        <v>219</v>
      </c>
      <c r="X102" s="21">
        <v>10111100010</v>
      </c>
      <c r="Y102" s="19">
        <v>114311</v>
      </c>
    </row>
    <row r="103" spans="2:25" x14ac:dyDescent="0.2">
      <c r="B103" s="33">
        <f>B101*B102</f>
        <v>0</v>
      </c>
      <c r="C103" s="25">
        <f>VALUE(MID(B100,5,1))</f>
        <v>1</v>
      </c>
      <c r="D103" s="33">
        <f>D101*D102</f>
        <v>0</v>
      </c>
      <c r="E103" s="25">
        <f>VALUE(MID(D100,5,1))</f>
        <v>1</v>
      </c>
      <c r="G103" s="18" t="s">
        <v>120</v>
      </c>
      <c r="R103" s="21">
        <v>97</v>
      </c>
      <c r="S103" s="19" t="s">
        <v>220</v>
      </c>
      <c r="T103" s="21" t="s">
        <v>220</v>
      </c>
      <c r="U103" s="19">
        <v>97</v>
      </c>
      <c r="V103" s="19" t="s">
        <v>221</v>
      </c>
      <c r="W103" s="19" t="s">
        <v>222</v>
      </c>
      <c r="X103" s="21">
        <v>11110101000</v>
      </c>
      <c r="Y103" s="19">
        <v>411113</v>
      </c>
    </row>
    <row r="104" spans="2:25" x14ac:dyDescent="0.2">
      <c r="B104" s="27"/>
      <c r="C104" s="25">
        <f>VALUE(MID(B100,6,1))</f>
        <v>0</v>
      </c>
      <c r="D104" s="27"/>
      <c r="E104" s="25">
        <f>VALUE(MID(D100,6,1))</f>
        <v>0</v>
      </c>
      <c r="R104" s="21">
        <v>98</v>
      </c>
      <c r="S104" s="19" t="s">
        <v>223</v>
      </c>
      <c r="T104" s="21" t="s">
        <v>224</v>
      </c>
      <c r="U104" s="19">
        <v>98</v>
      </c>
      <c r="V104" s="19" t="s">
        <v>225</v>
      </c>
      <c r="W104" s="19" t="s">
        <v>226</v>
      </c>
      <c r="X104" s="21">
        <v>11110100010</v>
      </c>
      <c r="Y104" s="19">
        <v>411311</v>
      </c>
    </row>
    <row r="105" spans="2:25" x14ac:dyDescent="0.2">
      <c r="B105" s="27"/>
      <c r="C105" s="25">
        <f>VALUE(MID(B100,7,1))</f>
        <v>0</v>
      </c>
      <c r="D105" s="27"/>
      <c r="E105" s="25">
        <f>VALUE(MID(D100,7,1))</f>
        <v>0</v>
      </c>
      <c r="L105" s="21"/>
      <c r="R105" s="21">
        <v>99</v>
      </c>
      <c r="S105" s="19" t="s">
        <v>227</v>
      </c>
      <c r="T105" s="21" t="s">
        <v>227</v>
      </c>
      <c r="U105" s="19">
        <v>99</v>
      </c>
      <c r="V105" s="19" t="s">
        <v>228</v>
      </c>
      <c r="W105" s="19" t="s">
        <v>229</v>
      </c>
      <c r="X105" s="21">
        <v>10111011110</v>
      </c>
      <c r="Y105" s="19">
        <v>113141</v>
      </c>
    </row>
    <row r="106" spans="2:25" x14ac:dyDescent="0.2">
      <c r="B106" s="27"/>
      <c r="C106" s="25">
        <f>VALUE(MID(B100,8,1))</f>
        <v>1</v>
      </c>
      <c r="D106" s="27"/>
      <c r="E106" s="25">
        <f>VALUE(MID(D100,8,1))</f>
        <v>1</v>
      </c>
      <c r="R106" s="21">
        <v>100</v>
      </c>
      <c r="S106" s="19" t="s">
        <v>230</v>
      </c>
      <c r="T106" s="21" t="s">
        <v>231</v>
      </c>
      <c r="U106" s="19" t="s">
        <v>230</v>
      </c>
      <c r="V106" s="19" t="s">
        <v>232</v>
      </c>
      <c r="W106" s="19" t="s">
        <v>233</v>
      </c>
      <c r="X106" s="21">
        <v>10111101110</v>
      </c>
      <c r="Y106" s="19">
        <v>114131</v>
      </c>
    </row>
    <row r="107" spans="2:25" x14ac:dyDescent="0.2">
      <c r="B107" s="27"/>
      <c r="C107" s="25">
        <f>VALUE(MID(B100,9,1))</f>
        <v>1</v>
      </c>
      <c r="D107" s="27"/>
      <c r="E107" s="25">
        <f>VALUE(MID(D100,9,1))</f>
        <v>1</v>
      </c>
      <c r="R107" s="21">
        <v>101</v>
      </c>
      <c r="S107" s="19" t="s">
        <v>231</v>
      </c>
      <c r="T107" s="21" t="s">
        <v>234</v>
      </c>
      <c r="U107" s="19" t="s">
        <v>234</v>
      </c>
      <c r="V107" s="19" t="s">
        <v>235</v>
      </c>
      <c r="W107" s="19" t="s">
        <v>236</v>
      </c>
      <c r="X107" s="21">
        <v>11101011110</v>
      </c>
      <c r="Y107" s="19">
        <v>311141</v>
      </c>
    </row>
    <row r="108" spans="2:25" x14ac:dyDescent="0.2">
      <c r="B108" s="27"/>
      <c r="C108" s="25">
        <f>VALUE(MID(B100,10,1))</f>
        <v>0</v>
      </c>
      <c r="D108" s="27"/>
      <c r="E108" s="25">
        <f>VALUE(MID(D100,10,1))</f>
        <v>0</v>
      </c>
      <c r="R108" s="21">
        <v>102</v>
      </c>
      <c r="S108" s="19" t="s">
        <v>237</v>
      </c>
      <c r="T108" s="21" t="s">
        <v>237</v>
      </c>
      <c r="U108" s="19" t="s">
        <v>237</v>
      </c>
      <c r="V108" s="19" t="s">
        <v>238</v>
      </c>
      <c r="W108" s="19" t="s">
        <v>239</v>
      </c>
      <c r="X108" s="21">
        <v>11110101110</v>
      </c>
      <c r="Y108" s="19">
        <v>411131</v>
      </c>
    </row>
    <row r="109" spans="2:25" ht="12.75" customHeight="1" thickBot="1" x14ac:dyDescent="0.25">
      <c r="B109" s="31"/>
      <c r="C109" s="25">
        <f>VALUE(MID(B100,11,1))</f>
        <v>0</v>
      </c>
      <c r="D109" s="31"/>
      <c r="E109" s="25">
        <f>VALUE(MID(D100,11,1))</f>
        <v>0</v>
      </c>
      <c r="R109" s="21">
        <v>103</v>
      </c>
      <c r="S109" s="79" t="s">
        <v>240</v>
      </c>
      <c r="T109" s="80"/>
      <c r="U109" s="81"/>
      <c r="V109" s="19" t="s">
        <v>241</v>
      </c>
      <c r="W109" s="19" t="s">
        <v>242</v>
      </c>
      <c r="X109" s="21">
        <v>11010000100</v>
      </c>
      <c r="Y109" s="19">
        <v>211412</v>
      </c>
    </row>
    <row r="110" spans="2:25" ht="12.75" customHeight="1" x14ac:dyDescent="0.2">
      <c r="B110" s="29" t="s">
        <v>260</v>
      </c>
      <c r="C110" s="25">
        <f>VALUE(LEFT(B113,1))</f>
        <v>1</v>
      </c>
      <c r="D110" s="29" t="s">
        <v>260</v>
      </c>
      <c r="E110" s="25">
        <f>VALUE(LEFT(D113,1))</f>
        <v>1</v>
      </c>
      <c r="R110" s="21">
        <v>104</v>
      </c>
      <c r="S110" s="79" t="s">
        <v>243</v>
      </c>
      <c r="T110" s="80"/>
      <c r="U110" s="81"/>
      <c r="V110" s="19" t="s">
        <v>244</v>
      </c>
      <c r="W110" s="19" t="s">
        <v>245</v>
      </c>
      <c r="X110" s="21">
        <v>11010010000</v>
      </c>
      <c r="Y110" s="19">
        <v>211214</v>
      </c>
    </row>
    <row r="111" spans="2:25" ht="12.75" customHeight="1" x14ac:dyDescent="0.2">
      <c r="B111" s="27">
        <f>B26+B37+B48+B59+B70+B81+B92+B103</f>
        <v>388</v>
      </c>
      <c r="C111" s="25">
        <f>VALUE(MID(B113,2,1))</f>
        <v>0</v>
      </c>
      <c r="D111" s="27">
        <f>D26+D37+D48+D59+D70+D81+D92+D103</f>
        <v>392</v>
      </c>
      <c r="E111" s="25">
        <f>VALUE(MID(D113,2,1))</f>
        <v>0</v>
      </c>
      <c r="R111" s="21">
        <v>105</v>
      </c>
      <c r="S111" s="79" t="s">
        <v>246</v>
      </c>
      <c r="T111" s="80"/>
      <c r="U111" s="81"/>
      <c r="V111" s="19" t="s">
        <v>247</v>
      </c>
      <c r="W111" s="19" t="s">
        <v>248</v>
      </c>
      <c r="X111" s="21">
        <v>11010011100</v>
      </c>
      <c r="Y111" s="19">
        <v>211232</v>
      </c>
    </row>
    <row r="112" spans="2:25" ht="12.75" customHeight="1" x14ac:dyDescent="0.2">
      <c r="B112" s="27">
        <f>MOD(B111,103)</f>
        <v>79</v>
      </c>
      <c r="C112" s="25">
        <f>VALUE(MID(B113,3,1))</f>
        <v>0</v>
      </c>
      <c r="D112" s="27">
        <f>MOD(D111,103)</f>
        <v>83</v>
      </c>
      <c r="E112" s="25">
        <f>VALUE(MID(D113,3,1))</f>
        <v>1</v>
      </c>
      <c r="R112" s="21">
        <v>106</v>
      </c>
      <c r="S112" s="79" t="s">
        <v>249</v>
      </c>
      <c r="T112" s="80"/>
      <c r="U112" s="81"/>
      <c r="V112" s="19" t="s">
        <v>250</v>
      </c>
      <c r="W112" s="19" t="s">
        <v>251</v>
      </c>
      <c r="X112" s="21" t="s">
        <v>255</v>
      </c>
      <c r="Y112" s="19">
        <v>2331112</v>
      </c>
    </row>
    <row r="113" spans="2:25" ht="12.75" customHeight="1" x14ac:dyDescent="0.2">
      <c r="B113" s="30">
        <f>VLOOKUP(B112,$R$6:$Y$108,7,FALSE)</f>
        <v>10001111010</v>
      </c>
      <c r="C113" s="25">
        <f>VALUE(MID(B113,4,1))</f>
        <v>0</v>
      </c>
      <c r="D113" s="30">
        <f>VLOOKUP(D112,$R$6:$Y$108,7,FALSE)</f>
        <v>10111100100</v>
      </c>
      <c r="E113" s="25">
        <f>VALUE(MID(D113,4,1))</f>
        <v>1</v>
      </c>
      <c r="R113" s="69" t="s">
        <v>252</v>
      </c>
      <c r="S113" s="71" t="s">
        <v>253</v>
      </c>
      <c r="T113" s="72"/>
      <c r="U113" s="73"/>
      <c r="V113" s="69" t="s">
        <v>252</v>
      </c>
      <c r="W113" s="69" t="s">
        <v>252</v>
      </c>
      <c r="X113" s="77">
        <v>11010111000</v>
      </c>
      <c r="Y113" s="69">
        <v>211133</v>
      </c>
    </row>
    <row r="114" spans="2:25" ht="25.5" customHeight="1" x14ac:dyDescent="0.2">
      <c r="B114" s="33"/>
      <c r="C114" s="25">
        <f>VALUE(MID(B113,5,1))</f>
        <v>1</v>
      </c>
      <c r="D114" s="33"/>
      <c r="E114" s="25">
        <f>VALUE(MID(D113,5,1))</f>
        <v>1</v>
      </c>
      <c r="R114" s="70"/>
      <c r="S114" s="74" t="s">
        <v>254</v>
      </c>
      <c r="T114" s="75"/>
      <c r="U114" s="76"/>
      <c r="V114" s="70"/>
      <c r="W114" s="70"/>
      <c r="X114" s="78"/>
      <c r="Y114" s="70"/>
    </row>
    <row r="115" spans="2:25" x14ac:dyDescent="0.2">
      <c r="B115" s="27"/>
      <c r="C115" s="25">
        <f>VALUE(MID(B113,6,1))</f>
        <v>1</v>
      </c>
      <c r="D115" s="27"/>
      <c r="E115" s="25">
        <f>VALUE(MID(D113,6,1))</f>
        <v>1</v>
      </c>
    </row>
    <row r="116" spans="2:25" x14ac:dyDescent="0.2">
      <c r="B116" s="27"/>
      <c r="C116" s="25">
        <f>VALUE(MID(B113,7,1))</f>
        <v>1</v>
      </c>
      <c r="D116" s="27"/>
      <c r="E116" s="25">
        <f>VALUE(MID(D113,7,1))</f>
        <v>0</v>
      </c>
    </row>
    <row r="117" spans="2:25" x14ac:dyDescent="0.2">
      <c r="B117" s="27"/>
      <c r="C117" s="25">
        <f>VALUE(MID(B113,8,1))</f>
        <v>1</v>
      </c>
      <c r="D117" s="27"/>
      <c r="E117" s="25">
        <f>VALUE(MID(D113,8,1))</f>
        <v>0</v>
      </c>
    </row>
    <row r="118" spans="2:25" x14ac:dyDescent="0.2">
      <c r="B118" s="27"/>
      <c r="C118" s="25">
        <f>VALUE(MID(B113,9,1))</f>
        <v>0</v>
      </c>
      <c r="D118" s="27"/>
      <c r="E118" s="25">
        <f>VALUE(MID(D113,9,1))</f>
        <v>1</v>
      </c>
    </row>
    <row r="119" spans="2:25" x14ac:dyDescent="0.2">
      <c r="B119" s="27"/>
      <c r="C119" s="25">
        <f>VALUE(MID(B113,10,1))</f>
        <v>1</v>
      </c>
      <c r="D119" s="27"/>
      <c r="E119" s="25">
        <f>VALUE(MID(D113,10,1))</f>
        <v>0</v>
      </c>
    </row>
    <row r="120" spans="2:25" ht="13.5" thickBot="1" x14ac:dyDescent="0.25">
      <c r="B120" s="27"/>
      <c r="C120" s="25">
        <f>VALUE(MID(B113,11,1))</f>
        <v>0</v>
      </c>
      <c r="D120" s="27"/>
      <c r="E120" s="25">
        <f>VALUE(MID(D113,11,1))</f>
        <v>0</v>
      </c>
    </row>
    <row r="121" spans="2:25" x14ac:dyDescent="0.2">
      <c r="B121" s="34" t="s">
        <v>259</v>
      </c>
      <c r="C121" s="25">
        <f>VALUE(LEFT(B122,1))</f>
        <v>1</v>
      </c>
      <c r="D121" s="34" t="s">
        <v>259</v>
      </c>
      <c r="E121" s="25">
        <f>VALUE(LEFT(D122,1))</f>
        <v>1</v>
      </c>
    </row>
    <row r="122" spans="2:25" x14ac:dyDescent="0.2">
      <c r="B122" s="35" t="s">
        <v>255</v>
      </c>
      <c r="C122" s="25">
        <f>VALUE(MID(B122,2,1))</f>
        <v>1</v>
      </c>
      <c r="D122" s="35" t="s">
        <v>255</v>
      </c>
      <c r="E122" s="25">
        <f>VALUE(MID(D122,2,1))</f>
        <v>1</v>
      </c>
    </row>
    <row r="123" spans="2:25" x14ac:dyDescent="0.2">
      <c r="B123" s="27"/>
      <c r="C123" s="25">
        <f>VALUE(MID(B122,3,1))</f>
        <v>0</v>
      </c>
      <c r="D123" s="27"/>
      <c r="E123" s="25">
        <f>VALUE(MID(D122,3,1))</f>
        <v>0</v>
      </c>
    </row>
    <row r="124" spans="2:25" x14ac:dyDescent="0.2">
      <c r="B124" s="27"/>
      <c r="C124" s="25">
        <f>VALUE(MID(B122,4,1))</f>
        <v>0</v>
      </c>
      <c r="D124" s="27"/>
      <c r="E124" s="25">
        <f>VALUE(MID(D122,4,1))</f>
        <v>0</v>
      </c>
    </row>
    <row r="125" spans="2:25" x14ac:dyDescent="0.2">
      <c r="B125" s="27"/>
      <c r="C125" s="25">
        <f>VALUE(MID(B122,5,1))</f>
        <v>0</v>
      </c>
      <c r="D125" s="27"/>
      <c r="E125" s="25">
        <f>VALUE(MID(D122,5,1))</f>
        <v>0</v>
      </c>
    </row>
    <row r="126" spans="2:25" x14ac:dyDescent="0.2">
      <c r="B126" s="27"/>
      <c r="C126" s="25">
        <f>VALUE(MID(B122,6,1))</f>
        <v>1</v>
      </c>
      <c r="D126" s="27"/>
      <c r="E126" s="25">
        <f>VALUE(MID(D122,6,1))</f>
        <v>1</v>
      </c>
    </row>
    <row r="127" spans="2:25" x14ac:dyDescent="0.2">
      <c r="B127" s="27"/>
      <c r="C127" s="25">
        <f>VALUE(MID(B122,7,1))</f>
        <v>1</v>
      </c>
      <c r="D127" s="27"/>
      <c r="E127" s="25">
        <f>VALUE(MID(D122,7,1))</f>
        <v>1</v>
      </c>
    </row>
    <row r="128" spans="2:25" x14ac:dyDescent="0.2">
      <c r="B128" s="27"/>
      <c r="C128" s="25">
        <f>VALUE(MID(B122,8,1))</f>
        <v>1</v>
      </c>
      <c r="D128" s="27"/>
      <c r="E128" s="25">
        <f>VALUE(MID(D122,8,1))</f>
        <v>1</v>
      </c>
    </row>
    <row r="129" spans="2:5" x14ac:dyDescent="0.2">
      <c r="B129" s="27"/>
      <c r="C129" s="25">
        <f>VALUE(MID(B122,9,1))</f>
        <v>0</v>
      </c>
      <c r="D129" s="27"/>
      <c r="E129" s="25">
        <f>VALUE(MID(D122,9,1))</f>
        <v>0</v>
      </c>
    </row>
    <row r="130" spans="2:5" x14ac:dyDescent="0.2">
      <c r="B130" s="27"/>
      <c r="C130" s="25">
        <f>VALUE(MID(B122,10,1))</f>
        <v>1</v>
      </c>
      <c r="D130" s="27"/>
      <c r="E130" s="25">
        <f>VALUE(MID(D122,10,1))</f>
        <v>1</v>
      </c>
    </row>
    <row r="131" spans="2:5" x14ac:dyDescent="0.2">
      <c r="B131" s="27"/>
      <c r="C131" s="25">
        <f>VALUE(MID(B122,11,1))</f>
        <v>0</v>
      </c>
      <c r="D131" s="27"/>
      <c r="E131" s="25">
        <f>VALUE(MID(D122,11,1))</f>
        <v>0</v>
      </c>
    </row>
    <row r="132" spans="2:5" x14ac:dyDescent="0.2">
      <c r="B132" s="28"/>
      <c r="C132" s="25">
        <f>VALUE(MID(B122,12,1))</f>
        <v>1</v>
      </c>
      <c r="D132" s="28"/>
      <c r="E132" s="25">
        <f>VALUE(MID(D122,12,1))</f>
        <v>1</v>
      </c>
    </row>
    <row r="133" spans="2:5" ht="13.5" thickBot="1" x14ac:dyDescent="0.25">
      <c r="B133" s="36"/>
      <c r="C133" s="25">
        <f>VALUE(MID(B122,13,1))</f>
        <v>1</v>
      </c>
      <c r="D133" s="36"/>
      <c r="E133" s="25">
        <f>VALUE(MID(D122,13,1))</f>
        <v>1</v>
      </c>
    </row>
    <row r="134" spans="2:5" x14ac:dyDescent="0.2">
      <c r="B134" s="29" t="s">
        <v>256</v>
      </c>
      <c r="C134" s="24">
        <v>0</v>
      </c>
      <c r="D134" s="29" t="s">
        <v>256</v>
      </c>
      <c r="E134" s="24">
        <v>0</v>
      </c>
    </row>
    <row r="135" spans="2:5" x14ac:dyDescent="0.2">
      <c r="B135" s="27" t="s">
        <v>257</v>
      </c>
      <c r="C135" s="24">
        <v>0</v>
      </c>
      <c r="D135" s="27" t="s">
        <v>257</v>
      </c>
      <c r="E135" s="24">
        <v>0</v>
      </c>
    </row>
    <row r="136" spans="2:5" x14ac:dyDescent="0.2">
      <c r="B136" s="33"/>
      <c r="C136" s="24">
        <v>0</v>
      </c>
      <c r="D136" s="33"/>
      <c r="E136" s="24">
        <v>0</v>
      </c>
    </row>
    <row r="137" spans="2:5" x14ac:dyDescent="0.2">
      <c r="B137" s="33"/>
      <c r="C137" s="24">
        <v>0</v>
      </c>
      <c r="D137" s="33"/>
      <c r="E137" s="24">
        <v>0</v>
      </c>
    </row>
    <row r="138" spans="2:5" x14ac:dyDescent="0.2">
      <c r="B138" s="33"/>
      <c r="C138" s="24">
        <v>0</v>
      </c>
      <c r="D138" s="33"/>
      <c r="E138" s="24">
        <v>0</v>
      </c>
    </row>
    <row r="139" spans="2:5" x14ac:dyDescent="0.2">
      <c r="B139" s="27"/>
      <c r="C139" s="24">
        <v>0</v>
      </c>
      <c r="D139" s="27"/>
      <c r="E139" s="24">
        <v>0</v>
      </c>
    </row>
    <row r="140" spans="2:5" x14ac:dyDescent="0.2">
      <c r="B140" s="27"/>
      <c r="C140" s="24">
        <v>0</v>
      </c>
      <c r="D140" s="27"/>
      <c r="E140" s="24">
        <v>0</v>
      </c>
    </row>
    <row r="141" spans="2:5" x14ac:dyDescent="0.2">
      <c r="B141" s="27"/>
      <c r="C141" s="24">
        <v>0</v>
      </c>
      <c r="D141" s="27"/>
      <c r="E141" s="24">
        <v>0</v>
      </c>
    </row>
    <row r="142" spans="2:5" x14ac:dyDescent="0.2">
      <c r="B142" s="27"/>
      <c r="C142" s="24">
        <v>0</v>
      </c>
      <c r="D142" s="27"/>
      <c r="E142" s="24">
        <v>0</v>
      </c>
    </row>
    <row r="143" spans="2:5" x14ac:dyDescent="0.2">
      <c r="B143" s="27"/>
      <c r="C143" s="24">
        <v>0</v>
      </c>
      <c r="D143" s="27"/>
      <c r="E143" s="24">
        <v>0</v>
      </c>
    </row>
    <row r="144" spans="2:5" ht="13.5" thickBot="1" x14ac:dyDescent="0.25">
      <c r="B144" s="31"/>
      <c r="C144" s="24">
        <v>0</v>
      </c>
      <c r="D144" s="31"/>
      <c r="E144" s="24">
        <v>0</v>
      </c>
    </row>
  </sheetData>
  <mergeCells count="11">
    <mergeCell ref="X113:X114"/>
    <mergeCell ref="Y113:Y114"/>
    <mergeCell ref="S109:U109"/>
    <mergeCell ref="S110:U110"/>
    <mergeCell ref="S111:U111"/>
    <mergeCell ref="S112:U112"/>
    <mergeCell ref="R113:R114"/>
    <mergeCell ref="S113:U113"/>
    <mergeCell ref="S114:U114"/>
    <mergeCell ref="V113:V114"/>
    <mergeCell ref="W113:W114"/>
  </mergeCells>
  <hyperlinks>
    <hyperlink ref="S6" r:id="rId1" tooltip="Space (punctuation)" display="http://en.wikipedia.org/wiki/Space_(punctuation)"/>
    <hyperlink ref="S70" r:id="rId2" tooltip="Null character" display="http://en.wikipedia.org/wiki/Null_character"/>
    <hyperlink ref="S73" r:id="rId3" tooltip="End-of-text character" display="http://en.wikipedia.org/wiki/End-of-text_character"/>
    <hyperlink ref="S74" r:id="rId4" tooltip="End-of-transmission character" display="http://en.wikipedia.org/wiki/End-of-transmission_character"/>
    <hyperlink ref="S75" r:id="rId5" tooltip="Enquiry (computer communications)" display="http://en.wikipedia.org/wiki/Enquiry_(computer_communications)"/>
    <hyperlink ref="S76" r:id="rId6" tooltip="Acknowledge character" display="http://en.wikipedia.org/wiki/Acknowledge_character"/>
    <hyperlink ref="S77" r:id="rId7" tooltip="Bell character" display="http://en.wikipedia.org/wiki/Bell_character"/>
    <hyperlink ref="S78" r:id="rId8" tooltip="Backspace" display="http://en.wikipedia.org/wiki/Backspace"/>
    <hyperlink ref="S79" r:id="rId9" tooltip="Tab key" display="http://en.wikipedia.org/wiki/Tab_key"/>
    <hyperlink ref="S80" r:id="rId10" tooltip="Line feed" display="http://en.wikipedia.org/wiki/Line_feed"/>
    <hyperlink ref="S82" r:id="rId11" tooltip="Form feed" display="http://en.wikipedia.org/wiki/Form_feed"/>
    <hyperlink ref="S83" r:id="rId12" tooltip="Carriage return" display="http://en.wikipedia.org/wiki/Carriage_return"/>
    <hyperlink ref="S84" r:id="rId13" tooltip="Shift out" display="http://en.wikipedia.org/wiki/Shift_out"/>
    <hyperlink ref="S85" r:id="rId14" tooltip="Shift in" display="http://en.wikipedia.org/wiki/Shift_in"/>
    <hyperlink ref="S91" r:id="rId15" tooltip="Negative-acknowledge character" display="http://en.wikipedia.org/wiki/Negative-acknowledge_character"/>
    <hyperlink ref="S93" r:id="rId16" tooltip="End Transmission Block character" display="http://en.wikipedia.org/wiki/End_Transmission_Block_character"/>
    <hyperlink ref="S94" r:id="rId17" tooltip="Cancel character" display="http://en.wikipedia.org/wiki/Cancel_character"/>
    <hyperlink ref="S96" r:id="rId18" tooltip="Substitute character" display="http://en.wikipedia.org/wiki/Substitute_character"/>
    <hyperlink ref="S97" r:id="rId19" tooltip="Escape character" display="http://en.wikipedia.org/wiki/Escape_character"/>
    <hyperlink ref="T101" r:id="rId20" tooltip="Delete key" display="http://en.wikipedia.org/wiki/Delete_key"/>
  </hyperlinks>
  <pageMargins left="0.7" right="0.7" top="0.75" bottom="0.75" header="0.3" footer="0.3"/>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Pupil List</vt:lpstr>
      <vt:lpstr>Print Template</vt:lpstr>
      <vt:lpstr>School List</vt:lpstr>
      <vt:lpstr>Barcodes</vt:lpstr>
      <vt:lpstr>Code</vt:lpstr>
      <vt:lpstr>'Print Template'!Print_Area</vt:lpstr>
      <vt:lpstr>'Pupil List'!Print_Area</vt:lpstr>
      <vt:lpstr>School</vt:lpstr>
    </vt:vector>
  </TitlesOfParts>
  <Company>Geoff Thompson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Runners Names</dc:title>
  <dc:creator>Geoff Thompson</dc:creator>
  <dc:description>Schools entry sheet for Runners Names and Bib Number printing.</dc:description>
  <cp:lastModifiedBy>Geoff Thompson</cp:lastModifiedBy>
  <cp:lastPrinted>2019-09-05T08:35:13Z</cp:lastPrinted>
  <dcterms:created xsi:type="dcterms:W3CDTF">2013-09-18T12:00:29Z</dcterms:created>
  <dcterms:modified xsi:type="dcterms:W3CDTF">2019-09-05T08:35:35Z</dcterms:modified>
</cp:coreProperties>
</file>